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315" windowHeight="8055" tabRatio="827"/>
  </bookViews>
  <sheets>
    <sheet name="東京電力海底土データ" sheetId="5" r:id="rId1"/>
    <sheet name="文科省海底土データ" sheetId="4" r:id="rId2"/>
    <sheet name="福島県海底土データ" sheetId="3" r:id="rId3"/>
    <sheet name="まとめ用ひな形" sheetId="1" r:id="rId4"/>
    <sheet name="まとめ用5月" sheetId="7" r:id="rId5"/>
    <sheet name="まとめ用6月" sheetId="8" r:id="rId6"/>
    <sheet name="まとめ用7月" sheetId="9" r:id="rId7"/>
    <sheet name="まとめ用８月" sheetId="10" r:id="rId8"/>
    <sheet name="まとめ用9月" sheetId="11" r:id="rId9"/>
    <sheet name="まとめ用10月" sheetId="12" r:id="rId10"/>
    <sheet name="まとめ用11月" sheetId="13" r:id="rId11"/>
    <sheet name="まとめ用12月" sheetId="14" r:id="rId12"/>
    <sheet name="まとめ用1月" sheetId="15" r:id="rId13"/>
    <sheet name="まとめ用2月" sheetId="16" r:id="rId14"/>
    <sheet name="まとめ用３月" sheetId="17" r:id="rId15"/>
    <sheet name="東電No22" sheetId="6" r:id="rId16"/>
  </sheets>
  <calcPr calcId="145621"/>
</workbook>
</file>

<file path=xl/calcChain.xml><?xml version="1.0" encoding="utf-8"?>
<calcChain xmlns="http://schemas.openxmlformats.org/spreadsheetml/2006/main">
  <c r="B67" i="16" l="1"/>
  <c r="B66" i="16"/>
  <c r="B65" i="16"/>
  <c r="B67" i="10"/>
  <c r="B66" i="10"/>
  <c r="B65" i="10"/>
  <c r="K12" i="3"/>
  <c r="E12" i="3"/>
  <c r="K11" i="3"/>
  <c r="E11" i="3"/>
  <c r="K10" i="3"/>
  <c r="E10" i="3"/>
  <c r="B94" i="16"/>
  <c r="B93" i="16"/>
  <c r="B94" i="10"/>
  <c r="B93" i="10"/>
  <c r="B81" i="16"/>
  <c r="B80" i="16"/>
  <c r="B79" i="16"/>
  <c r="B78" i="16"/>
  <c r="B77" i="16"/>
  <c r="B76" i="16"/>
  <c r="B75" i="16"/>
  <c r="B74" i="16"/>
  <c r="B73" i="16"/>
  <c r="B72" i="16"/>
  <c r="B71" i="16"/>
  <c r="B81" i="10"/>
  <c r="B80" i="10"/>
  <c r="B79" i="10"/>
  <c r="B78" i="10"/>
  <c r="B77" i="10"/>
  <c r="B76" i="10"/>
  <c r="B75" i="10"/>
  <c r="B74" i="10"/>
  <c r="B73" i="10"/>
  <c r="B72" i="10"/>
  <c r="B71" i="10"/>
  <c r="K21" i="3"/>
  <c r="E21" i="3"/>
  <c r="K26" i="3"/>
  <c r="E26" i="3"/>
  <c r="K25" i="3"/>
  <c r="E25" i="3"/>
  <c r="K24" i="3"/>
  <c r="E24" i="3"/>
  <c r="K23" i="3"/>
  <c r="E23" i="3"/>
  <c r="K22" i="3"/>
  <c r="E22" i="3"/>
  <c r="K20" i="3"/>
  <c r="E20" i="3"/>
  <c r="K19" i="3"/>
  <c r="E19" i="3"/>
  <c r="K18" i="3"/>
  <c r="E18" i="3"/>
  <c r="K17" i="3"/>
  <c r="E17" i="3"/>
  <c r="K16" i="3"/>
  <c r="E16" i="3"/>
  <c r="K39" i="3"/>
  <c r="E39" i="3"/>
  <c r="K38" i="3"/>
  <c r="E38" i="3"/>
  <c r="L5" i="3" l="1"/>
  <c r="L6" i="3"/>
  <c r="L7" i="3"/>
  <c r="L8" i="3"/>
  <c r="L9" i="3"/>
  <c r="L13" i="3"/>
  <c r="L14" i="3"/>
  <c r="L15" i="3"/>
  <c r="L27" i="3"/>
  <c r="L28" i="3"/>
  <c r="L29" i="3"/>
  <c r="L30" i="3"/>
  <c r="L31" i="3"/>
  <c r="L32" i="3"/>
  <c r="L33" i="3"/>
  <c r="L34" i="3"/>
  <c r="L35" i="3"/>
  <c r="L36" i="3"/>
  <c r="L37" i="3"/>
  <c r="L40" i="3"/>
  <c r="L41" i="3"/>
  <c r="L42" i="3"/>
  <c r="L4" i="3"/>
  <c r="K5" i="3"/>
  <c r="K6" i="3"/>
  <c r="K7" i="3"/>
  <c r="K8" i="3"/>
  <c r="K9" i="3"/>
  <c r="K13" i="3"/>
  <c r="K14" i="3"/>
  <c r="K15" i="3"/>
  <c r="K27" i="3"/>
  <c r="K28" i="3"/>
  <c r="K29" i="3"/>
  <c r="K30" i="3"/>
  <c r="K31" i="3"/>
  <c r="K32" i="3"/>
  <c r="K33" i="3"/>
  <c r="K34" i="3"/>
  <c r="K35" i="3"/>
  <c r="K36" i="3"/>
  <c r="K37" i="3"/>
  <c r="K40" i="3"/>
  <c r="K41" i="3"/>
  <c r="K42" i="3"/>
  <c r="K4" i="3"/>
  <c r="J5" i="3"/>
  <c r="J6" i="3"/>
  <c r="J7" i="3"/>
  <c r="J8" i="3"/>
  <c r="J9" i="3"/>
  <c r="J13" i="3"/>
  <c r="J14" i="3"/>
  <c r="J15" i="3"/>
  <c r="J27" i="3"/>
  <c r="J28" i="3"/>
  <c r="J29" i="3"/>
  <c r="J30" i="3"/>
  <c r="J31" i="3"/>
  <c r="J32" i="3"/>
  <c r="J33" i="3"/>
  <c r="J34" i="3"/>
  <c r="J35" i="3"/>
  <c r="J36" i="3"/>
  <c r="J37" i="3"/>
  <c r="J40" i="3"/>
  <c r="J41" i="3"/>
  <c r="J42" i="3"/>
  <c r="I4" i="3"/>
  <c r="J4" i="3"/>
  <c r="I5" i="3"/>
  <c r="I6" i="3"/>
  <c r="I7" i="3"/>
  <c r="I8" i="3"/>
  <c r="I9" i="3"/>
  <c r="I13" i="3"/>
  <c r="I14" i="3"/>
  <c r="I15" i="3"/>
  <c r="I27" i="3"/>
  <c r="I28" i="3"/>
  <c r="I29" i="3"/>
  <c r="I30" i="3"/>
  <c r="I31" i="3"/>
  <c r="I32" i="3"/>
  <c r="I33" i="3"/>
  <c r="I34" i="3"/>
  <c r="I35" i="3"/>
  <c r="I36" i="3"/>
  <c r="I37" i="3"/>
  <c r="I40" i="3"/>
  <c r="I41" i="3"/>
  <c r="I42" i="3"/>
  <c r="O16" i="5"/>
  <c r="O15" i="5"/>
  <c r="K16" i="5"/>
  <c r="K15" i="5"/>
  <c r="G15" i="5"/>
  <c r="G16" i="5"/>
  <c r="S30" i="5"/>
  <c r="S29" i="5"/>
  <c r="AY28" i="5"/>
  <c r="AU28" i="5"/>
  <c r="AQ28" i="5"/>
  <c r="AM28" i="5"/>
  <c r="AI28" i="5"/>
  <c r="AE28" i="5"/>
  <c r="AA28" i="5"/>
  <c r="W28" i="5"/>
  <c r="S28" i="5"/>
  <c r="AY27" i="5"/>
  <c r="AU27" i="5"/>
  <c r="AQ27" i="5"/>
  <c r="AM27" i="5"/>
  <c r="AI27" i="5"/>
  <c r="AE27" i="5"/>
  <c r="AA27" i="5"/>
  <c r="W27" i="5"/>
  <c r="S27" i="5"/>
  <c r="AY26" i="5"/>
  <c r="AU26" i="5"/>
  <c r="AQ26" i="5"/>
  <c r="AM26" i="5"/>
  <c r="AI26" i="5"/>
  <c r="AE26" i="5"/>
  <c r="AA26" i="5"/>
  <c r="W26" i="5"/>
  <c r="S26" i="5"/>
  <c r="AY25" i="5"/>
  <c r="AU25" i="5"/>
  <c r="AQ25" i="5"/>
  <c r="AM25" i="5"/>
  <c r="AI25" i="5"/>
  <c r="AE25" i="5"/>
  <c r="AA25" i="5"/>
  <c r="W25" i="5"/>
  <c r="S25" i="5"/>
  <c r="AY24" i="5"/>
  <c r="AU24" i="5"/>
  <c r="AQ24" i="5"/>
  <c r="AM24" i="5"/>
  <c r="AI24" i="5"/>
  <c r="AE24" i="5"/>
  <c r="AA24" i="5"/>
  <c r="W24" i="5"/>
  <c r="S24" i="5"/>
  <c r="AY23" i="5"/>
  <c r="AU23" i="5"/>
  <c r="AQ23" i="5"/>
  <c r="AM23" i="5"/>
  <c r="AI23" i="5"/>
  <c r="AE23" i="5"/>
  <c r="AA23" i="5"/>
  <c r="W23" i="5"/>
  <c r="S23" i="5"/>
  <c r="AY22" i="5"/>
  <c r="AU22" i="5"/>
  <c r="AQ22" i="5"/>
  <c r="AM22" i="5"/>
  <c r="AI22" i="5"/>
  <c r="AE22" i="5"/>
  <c r="AA22" i="5"/>
  <c r="W22" i="5"/>
  <c r="S22" i="5"/>
  <c r="AY21" i="5"/>
  <c r="AU21" i="5"/>
  <c r="AQ21" i="5"/>
  <c r="AM21" i="5"/>
  <c r="AI21" i="5"/>
  <c r="AE21" i="5"/>
  <c r="AA21" i="5"/>
  <c r="W21" i="5"/>
  <c r="S21" i="5"/>
  <c r="AY20" i="5"/>
  <c r="AU20" i="5"/>
  <c r="AQ20" i="5"/>
  <c r="AM20" i="5"/>
  <c r="AI20" i="5"/>
  <c r="AE20" i="5"/>
  <c r="AA20" i="5"/>
  <c r="W20" i="5"/>
  <c r="S20" i="5"/>
  <c r="AY19" i="5"/>
  <c r="AU19" i="5"/>
  <c r="AQ19" i="5"/>
  <c r="AM19" i="5"/>
  <c r="AI19" i="5"/>
  <c r="AE19" i="5"/>
  <c r="AA19" i="5"/>
  <c r="W19" i="5"/>
  <c r="S19" i="5"/>
  <c r="AY18" i="5"/>
  <c r="AU18" i="5"/>
  <c r="AQ18" i="5"/>
  <c r="AM18" i="5"/>
  <c r="AI18" i="5"/>
  <c r="AE18" i="5"/>
  <c r="AA18" i="5"/>
  <c r="W18" i="5"/>
  <c r="S18" i="5"/>
  <c r="AY17" i="5"/>
  <c r="AU17" i="5"/>
  <c r="AQ17" i="5"/>
  <c r="AM17" i="5"/>
  <c r="AI17" i="5"/>
  <c r="AE17" i="5"/>
  <c r="AA17" i="5"/>
  <c r="W17" i="5"/>
  <c r="S17" i="5"/>
  <c r="AY16" i="5"/>
  <c r="AU16" i="5"/>
  <c r="AQ16" i="5"/>
  <c r="AM16" i="5"/>
  <c r="AI16" i="5"/>
  <c r="AE16" i="5"/>
  <c r="AA16" i="5"/>
  <c r="W16" i="5"/>
  <c r="S16" i="5"/>
  <c r="AY15" i="5"/>
  <c r="AU15" i="5"/>
  <c r="AQ15" i="5"/>
  <c r="AM15" i="5"/>
  <c r="AI15" i="5"/>
  <c r="AE15" i="5"/>
  <c r="AA15" i="5"/>
  <c r="W15" i="5"/>
  <c r="S15" i="5"/>
  <c r="AY14" i="5"/>
  <c r="AU14" i="5"/>
  <c r="AQ14" i="5"/>
  <c r="AM14" i="5"/>
  <c r="AI14" i="5"/>
  <c r="AE14" i="5"/>
  <c r="AA14" i="5"/>
  <c r="W14" i="5"/>
  <c r="S14" i="5"/>
  <c r="AY13" i="5"/>
  <c r="AU13" i="5"/>
  <c r="AQ13" i="5"/>
  <c r="AM13" i="5"/>
  <c r="AI13" i="5"/>
  <c r="AE13" i="5"/>
  <c r="AA13" i="5"/>
  <c r="W13" i="5"/>
  <c r="S13" i="5"/>
  <c r="AY12" i="5"/>
  <c r="AU12" i="5"/>
  <c r="AQ12" i="5"/>
  <c r="AM12" i="5"/>
  <c r="AI12" i="5"/>
  <c r="AE12" i="5"/>
  <c r="AA12" i="5"/>
  <c r="W12" i="5"/>
  <c r="S12" i="5"/>
  <c r="AY11" i="5"/>
  <c r="AU11" i="5"/>
  <c r="AQ11" i="5"/>
  <c r="AM11" i="5"/>
  <c r="AI11" i="5"/>
  <c r="AE11" i="5"/>
  <c r="AA11" i="5"/>
  <c r="W11" i="5"/>
  <c r="S11" i="5"/>
  <c r="AY10" i="5"/>
  <c r="AU10" i="5"/>
  <c r="AQ10" i="5"/>
  <c r="AM10" i="5"/>
  <c r="AI10" i="5"/>
  <c r="AE10" i="5"/>
  <c r="AA10" i="5"/>
  <c r="W10" i="5"/>
  <c r="S10" i="5"/>
  <c r="AY9" i="5"/>
  <c r="AU9" i="5"/>
  <c r="AQ9" i="5"/>
  <c r="AM9" i="5"/>
  <c r="AI9" i="5"/>
  <c r="AE9" i="5"/>
  <c r="AA9" i="5"/>
  <c r="W9" i="5"/>
  <c r="S9" i="5"/>
  <c r="AY8" i="5"/>
  <c r="AU8" i="5"/>
  <c r="AQ8" i="5"/>
  <c r="AM8" i="5"/>
  <c r="AI8" i="5"/>
  <c r="AE8" i="5"/>
  <c r="AA8" i="5"/>
  <c r="W8" i="5"/>
  <c r="S8" i="5"/>
  <c r="AY7" i="5"/>
  <c r="AU7" i="5"/>
  <c r="AQ7" i="5"/>
  <c r="AM7" i="5"/>
  <c r="AI7" i="5"/>
  <c r="AE7" i="5"/>
  <c r="AA7" i="5"/>
  <c r="W7" i="5"/>
  <c r="S7" i="5"/>
  <c r="AY6" i="5"/>
  <c r="AU6" i="5"/>
  <c r="AQ6" i="5"/>
  <c r="AM6" i="5"/>
  <c r="AI6" i="5"/>
  <c r="AE6" i="5"/>
  <c r="AA6" i="5"/>
  <c r="W6" i="5"/>
  <c r="S6" i="5"/>
  <c r="AY5" i="5"/>
  <c r="AU5" i="5"/>
  <c r="AQ5" i="5"/>
  <c r="AM5" i="5"/>
  <c r="AI5" i="5"/>
  <c r="AE5" i="5"/>
  <c r="AA5" i="5"/>
  <c r="W5" i="5"/>
  <c r="S5" i="5"/>
  <c r="AY4" i="5"/>
  <c r="AU4" i="5"/>
  <c r="AQ4" i="5"/>
  <c r="AM4" i="5"/>
  <c r="AI4" i="5"/>
  <c r="AE4" i="5"/>
  <c r="AA4" i="5"/>
  <c r="W4" i="5"/>
  <c r="S4" i="5"/>
  <c r="AP32" i="4"/>
  <c r="AL32" i="4"/>
  <c r="AH32" i="4"/>
  <c r="AD32" i="4"/>
  <c r="AP31" i="4"/>
  <c r="AL31" i="4"/>
  <c r="AH31" i="4"/>
  <c r="AD31" i="4"/>
  <c r="Z31" i="4"/>
  <c r="V31" i="4"/>
  <c r="R31" i="4"/>
  <c r="N31" i="4"/>
  <c r="J31" i="4"/>
  <c r="F31" i="4"/>
  <c r="AP30" i="4"/>
  <c r="AL30" i="4"/>
  <c r="AH30" i="4"/>
  <c r="AD30" i="4"/>
  <c r="Z30" i="4"/>
  <c r="V30" i="4"/>
  <c r="R30" i="4"/>
  <c r="N30" i="4"/>
  <c r="J30" i="4"/>
  <c r="F30" i="4"/>
  <c r="AP29" i="4"/>
  <c r="AL29" i="4"/>
  <c r="AH29" i="4"/>
  <c r="AD29" i="4"/>
  <c r="Z29" i="4"/>
  <c r="V29" i="4"/>
  <c r="R29" i="4"/>
  <c r="N29" i="4"/>
  <c r="J29" i="4"/>
  <c r="F29" i="4"/>
  <c r="AP28" i="4"/>
  <c r="AL28" i="4"/>
  <c r="AH28" i="4"/>
  <c r="AD28" i="4"/>
  <c r="Z28" i="4"/>
  <c r="V28" i="4"/>
  <c r="R28" i="4"/>
  <c r="N28" i="4"/>
  <c r="J28" i="4"/>
  <c r="F28" i="4"/>
  <c r="AP27" i="4"/>
  <c r="AL27" i="4"/>
  <c r="AH27" i="4"/>
  <c r="AD27" i="4"/>
  <c r="Z27" i="4"/>
  <c r="V27" i="4"/>
  <c r="R27" i="4"/>
  <c r="N27" i="4"/>
  <c r="J27" i="4"/>
  <c r="F27" i="4"/>
  <c r="AP26" i="4"/>
  <c r="AL26" i="4"/>
  <c r="AH26" i="4"/>
  <c r="AD26" i="4"/>
  <c r="Z26" i="4"/>
  <c r="V26" i="4"/>
  <c r="R26" i="4"/>
  <c r="N26" i="4"/>
  <c r="J26" i="4"/>
  <c r="F26" i="4"/>
  <c r="AP25" i="4"/>
  <c r="AL25" i="4"/>
  <c r="AH25" i="4"/>
  <c r="AD25" i="4"/>
  <c r="Z25" i="4"/>
  <c r="V25" i="4"/>
  <c r="R25" i="4"/>
  <c r="N25" i="4"/>
  <c r="J25" i="4"/>
  <c r="F25" i="4"/>
  <c r="AP24" i="4"/>
  <c r="AL24" i="4"/>
  <c r="AH24" i="4"/>
  <c r="AD24" i="4"/>
  <c r="Z24" i="4"/>
  <c r="V24" i="4"/>
  <c r="R24" i="4"/>
  <c r="N24" i="4"/>
  <c r="J24" i="4"/>
  <c r="F24" i="4"/>
  <c r="AP23" i="4"/>
  <c r="AL23" i="4"/>
  <c r="AH23" i="4"/>
  <c r="AD23" i="4"/>
  <c r="Z23" i="4"/>
  <c r="V23" i="4"/>
  <c r="R23" i="4"/>
  <c r="N23" i="4"/>
  <c r="J23" i="4"/>
  <c r="F23" i="4"/>
  <c r="AP22" i="4"/>
  <c r="AL22" i="4"/>
  <c r="AH22" i="4"/>
  <c r="AD22" i="4"/>
  <c r="Z22" i="4"/>
  <c r="V22" i="4"/>
  <c r="R22" i="4"/>
  <c r="N22" i="4"/>
  <c r="J22" i="4"/>
  <c r="F22" i="4"/>
  <c r="AP21" i="4"/>
  <c r="AL21" i="4"/>
  <c r="AH21" i="4"/>
  <c r="AD21" i="4"/>
  <c r="Z21" i="4"/>
  <c r="V21" i="4"/>
  <c r="R21" i="4"/>
  <c r="N21" i="4"/>
  <c r="J21" i="4"/>
  <c r="F21" i="4"/>
  <c r="AP20" i="4"/>
  <c r="AL20" i="4"/>
  <c r="AH20" i="4"/>
  <c r="AD20" i="4"/>
  <c r="Z20" i="4"/>
  <c r="V20" i="4"/>
  <c r="R20" i="4"/>
  <c r="N20" i="4"/>
  <c r="J20" i="4"/>
  <c r="F20" i="4"/>
  <c r="AP19" i="4"/>
  <c r="AL19" i="4"/>
  <c r="AH19" i="4"/>
  <c r="AD19" i="4"/>
  <c r="Z19" i="4"/>
  <c r="V19" i="4"/>
  <c r="R19" i="4"/>
  <c r="N19" i="4"/>
  <c r="J19" i="4"/>
  <c r="F19" i="4"/>
  <c r="AP18" i="4"/>
  <c r="AL18" i="4"/>
  <c r="AH18" i="4"/>
  <c r="AD18" i="4"/>
  <c r="Z18" i="4"/>
  <c r="V18" i="4"/>
  <c r="R18" i="4"/>
  <c r="N18" i="4"/>
  <c r="J18" i="4"/>
  <c r="F18" i="4"/>
  <c r="AP17" i="4"/>
  <c r="AL17" i="4"/>
  <c r="AH17" i="4"/>
  <c r="AD17" i="4"/>
  <c r="Z17" i="4"/>
  <c r="V17" i="4"/>
  <c r="R17" i="4"/>
  <c r="N17" i="4"/>
  <c r="J17" i="4"/>
  <c r="F17" i="4"/>
  <c r="AP16" i="4"/>
  <c r="AL16" i="4"/>
  <c r="AH16" i="4"/>
  <c r="AD16" i="4"/>
  <c r="Z16" i="4"/>
  <c r="V16" i="4"/>
  <c r="R16" i="4"/>
  <c r="N16" i="4"/>
  <c r="J16" i="4"/>
  <c r="F16" i="4"/>
  <c r="AP15" i="4"/>
  <c r="AL15" i="4"/>
  <c r="AH15" i="4"/>
  <c r="AD15" i="4"/>
  <c r="Z15" i="4"/>
  <c r="V15" i="4"/>
  <c r="R15" i="4"/>
  <c r="N15" i="4"/>
  <c r="J15" i="4"/>
  <c r="F15" i="4"/>
  <c r="AP14" i="4"/>
  <c r="AL14" i="4"/>
  <c r="AH14" i="4"/>
  <c r="AD14" i="4"/>
  <c r="Z14" i="4"/>
  <c r="V14" i="4"/>
  <c r="R14" i="4"/>
  <c r="N14" i="4"/>
  <c r="J14" i="4"/>
  <c r="F14" i="4"/>
  <c r="AP13" i="4"/>
  <c r="AL13" i="4"/>
  <c r="AH13" i="4"/>
  <c r="AD13" i="4"/>
  <c r="Z13" i="4"/>
  <c r="V13" i="4"/>
  <c r="R13" i="4"/>
  <c r="N13" i="4"/>
  <c r="J13" i="4"/>
  <c r="F13" i="4"/>
  <c r="AP12" i="4"/>
  <c r="AL12" i="4"/>
  <c r="AH12" i="4"/>
  <c r="AD12" i="4"/>
  <c r="Z12" i="4"/>
  <c r="V12" i="4"/>
  <c r="R12" i="4"/>
  <c r="N12" i="4"/>
  <c r="J12" i="4"/>
  <c r="F12" i="4"/>
  <c r="AP11" i="4"/>
  <c r="AL11" i="4"/>
  <c r="AH11" i="4"/>
  <c r="AD11" i="4"/>
  <c r="Z11" i="4"/>
  <c r="V11" i="4"/>
  <c r="R11" i="4"/>
  <c r="N11" i="4"/>
  <c r="J11" i="4"/>
  <c r="F11" i="4"/>
  <c r="AP10" i="4"/>
  <c r="AL10" i="4"/>
  <c r="AH10" i="4"/>
  <c r="AD10" i="4"/>
  <c r="Z10" i="4"/>
  <c r="V10" i="4"/>
  <c r="R10" i="4"/>
  <c r="N10" i="4"/>
  <c r="J10" i="4"/>
  <c r="F10" i="4"/>
  <c r="AP9" i="4"/>
  <c r="AL9" i="4"/>
  <c r="AH9" i="4"/>
  <c r="AD9" i="4"/>
  <c r="Z9" i="4"/>
  <c r="V9" i="4"/>
  <c r="R9" i="4"/>
  <c r="N9" i="4"/>
  <c r="J9" i="4"/>
  <c r="F9" i="4"/>
  <c r="AP8" i="4"/>
  <c r="AL8" i="4"/>
  <c r="AH8" i="4"/>
  <c r="AD8" i="4"/>
  <c r="Z8" i="4"/>
  <c r="V8" i="4"/>
  <c r="R8" i="4"/>
  <c r="N8" i="4"/>
  <c r="J8" i="4"/>
  <c r="F8" i="4"/>
  <c r="AP7" i="4"/>
  <c r="AL7" i="4"/>
  <c r="AH7" i="4"/>
  <c r="AD7" i="4"/>
  <c r="Z7" i="4"/>
  <c r="V7" i="4"/>
  <c r="R7" i="4"/>
  <c r="N7" i="4"/>
  <c r="J7" i="4"/>
  <c r="F7" i="4"/>
  <c r="AP6" i="4"/>
  <c r="AL6" i="4"/>
  <c r="AH6" i="4"/>
  <c r="AD6" i="4"/>
  <c r="Z6" i="4"/>
  <c r="V6" i="4"/>
  <c r="R6" i="4"/>
  <c r="N6" i="4"/>
  <c r="J6" i="4"/>
  <c r="F6" i="4"/>
  <c r="AP5" i="4"/>
  <c r="AL5" i="4"/>
  <c r="AH5" i="4"/>
  <c r="AD5" i="4"/>
  <c r="Z5" i="4"/>
  <c r="V5" i="4"/>
  <c r="R5" i="4"/>
  <c r="N5" i="4"/>
  <c r="J5" i="4"/>
  <c r="F5" i="4"/>
  <c r="AP4" i="4"/>
  <c r="AL4" i="4"/>
  <c r="AH4" i="4"/>
  <c r="AD4" i="4"/>
  <c r="Z4" i="4"/>
  <c r="V4" i="4"/>
  <c r="R4" i="4"/>
  <c r="N4" i="4"/>
  <c r="J4" i="4"/>
  <c r="F4" i="4"/>
  <c r="AP3" i="4"/>
  <c r="AL3" i="4"/>
  <c r="AH3" i="4"/>
  <c r="AD3" i="4"/>
  <c r="Z3" i="4"/>
  <c r="V3" i="4"/>
  <c r="R3" i="4"/>
  <c r="N3" i="4"/>
  <c r="J3" i="4"/>
  <c r="F3" i="4"/>
  <c r="H42" i="3"/>
  <c r="G42" i="3"/>
  <c r="F42" i="3"/>
  <c r="E42" i="3"/>
  <c r="D42" i="3"/>
  <c r="B42" i="3"/>
  <c r="H41" i="3"/>
  <c r="G41" i="3"/>
  <c r="F41" i="3"/>
  <c r="E41" i="3"/>
  <c r="D41" i="3"/>
  <c r="B41" i="3"/>
  <c r="H40" i="3"/>
  <c r="G40" i="3"/>
  <c r="F40" i="3"/>
  <c r="E40" i="3"/>
  <c r="D40" i="3"/>
  <c r="B40" i="3"/>
  <c r="H37" i="3"/>
  <c r="G37" i="3"/>
  <c r="F37" i="3"/>
  <c r="E37" i="3"/>
  <c r="D37" i="3"/>
  <c r="B37" i="3"/>
  <c r="H36" i="3"/>
  <c r="G36" i="3"/>
  <c r="F36" i="3"/>
  <c r="E36" i="3"/>
  <c r="D36" i="3"/>
  <c r="B36" i="3"/>
  <c r="H35" i="3"/>
  <c r="G35" i="3"/>
  <c r="F35" i="3"/>
  <c r="E35" i="3"/>
  <c r="D35" i="3"/>
  <c r="B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E29" i="3"/>
  <c r="D29" i="3"/>
  <c r="B29" i="3"/>
  <c r="H28" i="3"/>
  <c r="G28" i="3"/>
  <c r="F28" i="3"/>
  <c r="E28" i="3"/>
  <c r="D28" i="3"/>
  <c r="B28" i="3"/>
  <c r="H27" i="3"/>
  <c r="G27" i="3"/>
  <c r="F27" i="3"/>
  <c r="E27" i="3"/>
  <c r="D27" i="3"/>
  <c r="B27" i="3"/>
  <c r="H15" i="3"/>
  <c r="G15" i="3"/>
  <c r="F15" i="3"/>
  <c r="E15" i="3"/>
  <c r="C15" i="3"/>
  <c r="H14" i="3"/>
  <c r="G14" i="3"/>
  <c r="F14" i="3"/>
  <c r="E14" i="3"/>
  <c r="C14" i="3"/>
  <c r="H13" i="3"/>
  <c r="G13" i="3"/>
  <c r="F13" i="3"/>
  <c r="E13" i="3"/>
  <c r="C13" i="3"/>
  <c r="H9" i="3"/>
  <c r="G9" i="3"/>
  <c r="F9" i="3"/>
  <c r="E9" i="3"/>
  <c r="C9" i="3"/>
  <c r="H8" i="3"/>
  <c r="G8" i="3"/>
  <c r="F8" i="3"/>
  <c r="E8" i="3"/>
  <c r="C8" i="3"/>
  <c r="H7" i="3"/>
  <c r="G7" i="3"/>
  <c r="F7" i="3"/>
  <c r="E7" i="3"/>
  <c r="C7" i="3"/>
  <c r="H6" i="3"/>
  <c r="G6" i="3"/>
  <c r="F6" i="3"/>
  <c r="E6" i="3"/>
  <c r="C6" i="3"/>
  <c r="H5" i="3"/>
  <c r="G5" i="3"/>
  <c r="F5" i="3"/>
  <c r="E5" i="3"/>
  <c r="C5" i="3"/>
  <c r="H4" i="3"/>
  <c r="G4" i="3"/>
  <c r="F4" i="3"/>
  <c r="E4" i="3"/>
  <c r="C4" i="3"/>
</calcChain>
</file>

<file path=xl/sharedStrings.xml><?xml version="1.0" encoding="utf-8"?>
<sst xmlns="http://schemas.openxmlformats.org/spreadsheetml/2006/main" count="3256" uniqueCount="504">
  <si>
    <t>地点</t>
    <rPh sb="0" eb="2">
      <t>チテン</t>
    </rPh>
    <phoneticPr fontId="1"/>
  </si>
  <si>
    <t>データ</t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</si>
  <si>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</si>
  <si>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</si>
  <si>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記号</t>
    <rPh sb="0" eb="2">
      <t>キゴウ</t>
    </rPh>
    <phoneticPr fontId="1"/>
  </si>
  <si>
    <t>日付</t>
    <rPh sb="0" eb="2">
      <t>ヒヅケ</t>
    </rPh>
    <phoneticPr fontId="1"/>
  </si>
  <si>
    <t>A1</t>
    <phoneticPr fontId="1"/>
  </si>
  <si>
    <t>M</t>
    <phoneticPr fontId="1"/>
  </si>
  <si>
    <t>文科省【Ａ１】</t>
    <rPh sb="0" eb="3">
      <t>モンカショウ</t>
    </rPh>
    <phoneticPr fontId="1"/>
  </si>
  <si>
    <t>A3</t>
    <phoneticPr fontId="1"/>
  </si>
  <si>
    <t>文科省【Ａ３】</t>
    <phoneticPr fontId="1"/>
  </si>
  <si>
    <t>a1</t>
    <phoneticPr fontId="1"/>
  </si>
  <si>
    <t>文科省【a1】</t>
    <phoneticPr fontId="1"/>
  </si>
  <si>
    <t>B1</t>
    <phoneticPr fontId="1"/>
  </si>
  <si>
    <t>文科省【Ｂ１】</t>
    <phoneticPr fontId="1"/>
  </si>
  <si>
    <t>B3</t>
    <phoneticPr fontId="1"/>
  </si>
  <si>
    <t>文科省【Ｂ３】</t>
    <phoneticPr fontId="1"/>
  </si>
  <si>
    <t>C1</t>
    <phoneticPr fontId="1"/>
  </si>
  <si>
    <t>文科省【Ｃ１】</t>
    <phoneticPr fontId="1"/>
  </si>
  <si>
    <t>C3</t>
    <phoneticPr fontId="1"/>
  </si>
  <si>
    <t>文科省【Ｃ３】</t>
    <phoneticPr fontId="1"/>
  </si>
  <si>
    <t>D1</t>
    <phoneticPr fontId="1"/>
  </si>
  <si>
    <t>文科省【Ｄ１】</t>
    <phoneticPr fontId="1"/>
  </si>
  <si>
    <t>D3</t>
    <phoneticPr fontId="1"/>
  </si>
  <si>
    <t>文科省【Ｄ３】</t>
    <phoneticPr fontId="1"/>
  </si>
  <si>
    <t>E1</t>
    <phoneticPr fontId="1"/>
  </si>
  <si>
    <t>文科省【Ｅ１】</t>
    <phoneticPr fontId="1"/>
  </si>
  <si>
    <t>E3</t>
    <phoneticPr fontId="1"/>
  </si>
  <si>
    <t>文科省【Ｅ３】</t>
    <phoneticPr fontId="1"/>
  </si>
  <si>
    <t>E5</t>
    <phoneticPr fontId="1"/>
  </si>
  <si>
    <t>文科省【Ｅ５】</t>
    <phoneticPr fontId="1"/>
  </si>
  <si>
    <t>F1</t>
    <phoneticPr fontId="1"/>
  </si>
  <si>
    <t>文科省【Ｆ１】</t>
    <phoneticPr fontId="1"/>
  </si>
  <si>
    <t>F3</t>
    <phoneticPr fontId="1"/>
  </si>
  <si>
    <t>文科省【Ｆ３】</t>
    <phoneticPr fontId="1"/>
  </si>
  <si>
    <t>G0</t>
    <phoneticPr fontId="1"/>
  </si>
  <si>
    <t>文科省【Ｇ０】</t>
    <phoneticPr fontId="1"/>
  </si>
  <si>
    <t>G1</t>
    <phoneticPr fontId="1"/>
  </si>
  <si>
    <t>文科省【Ｇ１】</t>
    <phoneticPr fontId="1"/>
  </si>
  <si>
    <t>G3</t>
    <phoneticPr fontId="1"/>
  </si>
  <si>
    <t>文科省【Ｇ３】</t>
    <phoneticPr fontId="1"/>
  </si>
  <si>
    <t>G4</t>
    <phoneticPr fontId="1"/>
  </si>
  <si>
    <t>文科省【Ｇ４】</t>
    <phoneticPr fontId="1"/>
  </si>
  <si>
    <t>H1</t>
    <phoneticPr fontId="1"/>
  </si>
  <si>
    <t>文科省【Ｈ１】</t>
    <phoneticPr fontId="1"/>
  </si>
  <si>
    <t>H3</t>
    <phoneticPr fontId="1"/>
  </si>
  <si>
    <t>文科省【Ｈ３】</t>
    <phoneticPr fontId="1"/>
  </si>
  <si>
    <t>I0</t>
    <phoneticPr fontId="1"/>
  </si>
  <si>
    <t>文科省【I０】</t>
    <phoneticPr fontId="1"/>
  </si>
  <si>
    <t>I1</t>
    <phoneticPr fontId="1"/>
  </si>
  <si>
    <t>文科省【I１】</t>
    <phoneticPr fontId="1"/>
  </si>
  <si>
    <t>I3</t>
    <phoneticPr fontId="1"/>
  </si>
  <si>
    <t>文科省【Ｉ３】</t>
    <phoneticPr fontId="1"/>
  </si>
  <si>
    <t>J1</t>
    <phoneticPr fontId="1"/>
  </si>
  <si>
    <t>文科省【Ｊ１】</t>
    <phoneticPr fontId="1"/>
  </si>
  <si>
    <t>J2</t>
    <phoneticPr fontId="1"/>
  </si>
  <si>
    <t>文科省【Ｊ２】</t>
    <phoneticPr fontId="1"/>
  </si>
  <si>
    <t>J3</t>
    <phoneticPr fontId="1"/>
  </si>
  <si>
    <t>文科省【Ｊ３】</t>
    <phoneticPr fontId="1"/>
  </si>
  <si>
    <t>K1</t>
    <phoneticPr fontId="1"/>
  </si>
  <si>
    <t>文科省【Ｋ１】</t>
    <phoneticPr fontId="1"/>
  </si>
  <si>
    <t>K2</t>
    <phoneticPr fontId="1"/>
  </si>
  <si>
    <t>文科省【Ｋ２】</t>
    <phoneticPr fontId="1"/>
  </si>
  <si>
    <t>L1</t>
    <phoneticPr fontId="1"/>
  </si>
  <si>
    <t>文科省【Ｌ１】</t>
    <phoneticPr fontId="1"/>
  </si>
  <si>
    <t>L3</t>
    <phoneticPr fontId="1"/>
  </si>
  <si>
    <t>文科省【Ｌ３】</t>
    <phoneticPr fontId="1"/>
  </si>
  <si>
    <t>T</t>
    <phoneticPr fontId="1"/>
  </si>
  <si>
    <t>1＝東電１</t>
    <rPh sb="2" eb="4">
      <t>トウデン</t>
    </rPh>
    <phoneticPr fontId="1"/>
  </si>
  <si>
    <t>2＝東電２</t>
    <rPh sb="2" eb="4">
      <t>トウデン</t>
    </rPh>
    <phoneticPr fontId="1"/>
  </si>
  <si>
    <t>3＝東電３</t>
    <rPh sb="2" eb="4">
      <t>トウデン</t>
    </rPh>
    <phoneticPr fontId="1"/>
  </si>
  <si>
    <t>4＝東電４</t>
    <rPh sb="2" eb="4">
      <t>トウデン</t>
    </rPh>
    <phoneticPr fontId="1"/>
  </si>
  <si>
    <t>5＝東電９</t>
    <rPh sb="2" eb="4">
      <t>トウデン</t>
    </rPh>
    <phoneticPr fontId="1"/>
  </si>
  <si>
    <t>6＝東電１０</t>
    <rPh sb="2" eb="4">
      <t>トウデン</t>
    </rPh>
    <phoneticPr fontId="1"/>
  </si>
  <si>
    <t>7＝東電5</t>
    <rPh sb="2" eb="4">
      <t>トウデン</t>
    </rPh>
    <phoneticPr fontId="1"/>
  </si>
  <si>
    <t>8＝東電6</t>
    <rPh sb="2" eb="4">
      <t>トウデン</t>
    </rPh>
    <phoneticPr fontId="1"/>
  </si>
  <si>
    <t>9＝東電７</t>
    <rPh sb="2" eb="4">
      <t>トウデン</t>
    </rPh>
    <phoneticPr fontId="1"/>
  </si>
  <si>
    <t>10＝東電8</t>
    <rPh sb="3" eb="5">
      <t>トウデン</t>
    </rPh>
    <phoneticPr fontId="1"/>
  </si>
  <si>
    <t>11＝東電１３</t>
    <rPh sb="3" eb="5">
      <t>トウデン</t>
    </rPh>
    <phoneticPr fontId="1"/>
  </si>
  <si>
    <t>12＝東電１４</t>
    <rPh sb="3" eb="5">
      <t>トウデン</t>
    </rPh>
    <phoneticPr fontId="1"/>
  </si>
  <si>
    <t>13＝東電１１</t>
    <rPh sb="3" eb="5">
      <t>トウデン</t>
    </rPh>
    <phoneticPr fontId="1"/>
  </si>
  <si>
    <t>14＝東電１２</t>
    <rPh sb="3" eb="5">
      <t>トウデン</t>
    </rPh>
    <phoneticPr fontId="1"/>
  </si>
  <si>
    <t>15＝東電１５</t>
    <rPh sb="3" eb="5">
      <t>トウデン</t>
    </rPh>
    <phoneticPr fontId="1"/>
  </si>
  <si>
    <t>16＝東電１６</t>
    <rPh sb="3" eb="5">
      <t>トウデン</t>
    </rPh>
    <phoneticPr fontId="1"/>
  </si>
  <si>
    <t>17＝東電１７</t>
    <rPh sb="3" eb="5">
      <t>トウデン</t>
    </rPh>
    <phoneticPr fontId="1"/>
  </si>
  <si>
    <t>18＝東電１８</t>
    <rPh sb="3" eb="5">
      <t>トウデン</t>
    </rPh>
    <phoneticPr fontId="1"/>
  </si>
  <si>
    <t>19＝東電21</t>
    <rPh sb="3" eb="5">
      <t>トウデン</t>
    </rPh>
    <phoneticPr fontId="1"/>
  </si>
  <si>
    <t>20＝東電19</t>
    <rPh sb="3" eb="5">
      <t>トウデン</t>
    </rPh>
    <phoneticPr fontId="1"/>
  </si>
  <si>
    <t>21＝東電20</t>
    <rPh sb="3" eb="5">
      <t>トウデン</t>
    </rPh>
    <phoneticPr fontId="1"/>
  </si>
  <si>
    <t>22＝東電２２</t>
    <rPh sb="3" eb="5">
      <t>トウデン</t>
    </rPh>
    <phoneticPr fontId="1"/>
  </si>
  <si>
    <t>23＝東電２３＝MS</t>
    <rPh sb="3" eb="5">
      <t>トウデン</t>
    </rPh>
    <phoneticPr fontId="1"/>
  </si>
  <si>
    <t>24＝東電２４＝MA</t>
    <rPh sb="3" eb="5">
      <t>トウデン</t>
    </rPh>
    <phoneticPr fontId="1"/>
  </si>
  <si>
    <t>29＝東電25=M10</t>
    <rPh sb="3" eb="5">
      <t>トウデン</t>
    </rPh>
    <phoneticPr fontId="1"/>
  </si>
  <si>
    <t>釣1</t>
    <phoneticPr fontId="1"/>
  </si>
  <si>
    <t>F</t>
    <phoneticPr fontId="1"/>
  </si>
  <si>
    <t>新地町釣師沖１．５ｋｍ</t>
  </si>
  <si>
    <t>釣2</t>
  </si>
  <si>
    <t>新地町釣師沖２ｋｍ</t>
  </si>
  <si>
    <t>釣3</t>
  </si>
  <si>
    <t>新地町釣師沖６ｋｍ</t>
  </si>
  <si>
    <t>磯1</t>
    <phoneticPr fontId="1"/>
  </si>
  <si>
    <t>相馬市磯部沖０．８ｋｍ</t>
  </si>
  <si>
    <t>磯2</t>
  </si>
  <si>
    <t>相馬市磯部沖１．８ｋｍ</t>
    <phoneticPr fontId="1"/>
  </si>
  <si>
    <t>磯3</t>
  </si>
  <si>
    <t>相馬市磯部沖４．５ｋｍ</t>
  </si>
  <si>
    <t>鹿1</t>
    <phoneticPr fontId="1"/>
  </si>
  <si>
    <t>南相馬市鹿島沖０．６ｋｍ</t>
  </si>
  <si>
    <t>鹿2</t>
  </si>
  <si>
    <t>南相馬市鹿島沖２．６ｋｍ</t>
  </si>
  <si>
    <t>鹿3</t>
  </si>
  <si>
    <t>南相馬市鹿島沖３ｋｍ</t>
  </si>
  <si>
    <t>四1</t>
    <phoneticPr fontId="1"/>
  </si>
  <si>
    <t>いわき市四倉沖０．５ｋｍ</t>
  </si>
  <si>
    <t>四2</t>
  </si>
  <si>
    <t>いわき市四倉沖１ｋｍ</t>
  </si>
  <si>
    <t>四3</t>
  </si>
  <si>
    <t>いわき市四倉沖１．７ｋｍ</t>
  </si>
  <si>
    <t>四4</t>
  </si>
  <si>
    <t>いわき市四倉沖３．７ｋｍ</t>
  </si>
  <si>
    <t>四5</t>
  </si>
  <si>
    <t>いわき市四倉沖６．５ｋｍ</t>
  </si>
  <si>
    <t>四6</t>
  </si>
  <si>
    <t>いわき市四倉沖１０ｋｍ</t>
  </si>
  <si>
    <t>四7</t>
  </si>
  <si>
    <t>いわき市四倉沖１３．６ｋｍ</t>
  </si>
  <si>
    <t>四8</t>
  </si>
  <si>
    <t>いわき市四倉沖２０．２ｋｍ</t>
  </si>
  <si>
    <t>江1</t>
    <phoneticPr fontId="1"/>
  </si>
  <si>
    <t>いわき市江名沖０．５ｋｍ</t>
  </si>
  <si>
    <t>江2</t>
  </si>
  <si>
    <t>いわき市江名沖１ｋｍ</t>
  </si>
  <si>
    <t>江3</t>
  </si>
  <si>
    <t>いわき市江名沖２．６ｋｍ</t>
  </si>
  <si>
    <t>勿1</t>
    <phoneticPr fontId="1"/>
  </si>
  <si>
    <t>いわき市勿来沖０．５ｋｍ</t>
  </si>
  <si>
    <t>勿2</t>
  </si>
  <si>
    <t>いわき市勿来沖０．８ｋｍ</t>
  </si>
  <si>
    <t>勿3</t>
  </si>
  <si>
    <t>いわき市勿来沖５ｋｍ</t>
  </si>
  <si>
    <t>５月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</si>
  <si>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</si>
  <si>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</si>
  <si>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</si>
  <si>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</si>
  <si>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</si>
  <si>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</si>
  <si>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</si>
  <si>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</si>
  <si>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</si>
  <si>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</si>
  <si>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</si>
  <si>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</si>
  <si>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7月</t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</si>
  <si>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</si>
  <si>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</si>
  <si>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</si>
  <si>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11月</t>
  </si>
  <si>
    <t>Cs-134</t>
    <phoneticPr fontId="1"/>
  </si>
  <si>
    <t>Cs-137</t>
    <phoneticPr fontId="1"/>
  </si>
  <si>
    <t>6月日付</t>
    <rPh sb="1" eb="2">
      <t>ガツ</t>
    </rPh>
    <rPh sb="2" eb="4">
      <t>ヒヅケ</t>
    </rPh>
    <phoneticPr fontId="1"/>
  </si>
  <si>
    <t>Cs-134</t>
    <phoneticPr fontId="1"/>
  </si>
  <si>
    <t>８月日付</t>
    <rPh sb="1" eb="2">
      <t>ガツ</t>
    </rPh>
    <rPh sb="2" eb="4">
      <t>ヒヅケ</t>
    </rPh>
    <phoneticPr fontId="1"/>
  </si>
  <si>
    <t>９月日付</t>
    <rPh sb="1" eb="2">
      <t>ガツ</t>
    </rPh>
    <rPh sb="2" eb="4">
      <t>ヒヅケ</t>
    </rPh>
    <phoneticPr fontId="1"/>
  </si>
  <si>
    <t>１０月日付</t>
    <rPh sb="2" eb="3">
      <t>ガツ</t>
    </rPh>
    <rPh sb="3" eb="5">
      <t>ヒヅケ</t>
    </rPh>
    <phoneticPr fontId="1"/>
  </si>
  <si>
    <t>11月日付</t>
    <rPh sb="2" eb="3">
      <t>ガツ</t>
    </rPh>
    <rPh sb="3" eb="5">
      <t>ヒヅケ</t>
    </rPh>
    <phoneticPr fontId="1"/>
  </si>
  <si>
    <t>12月日付</t>
    <rPh sb="2" eb="3">
      <t>ガツ</t>
    </rPh>
    <rPh sb="3" eb="5">
      <t>ヒヅケ</t>
    </rPh>
    <phoneticPr fontId="1"/>
  </si>
  <si>
    <t>１月日付</t>
    <rPh sb="1" eb="2">
      <t>ガツ</t>
    </rPh>
    <rPh sb="2" eb="4">
      <t>ヒヅケ</t>
    </rPh>
    <phoneticPr fontId="1"/>
  </si>
  <si>
    <t>2月日付</t>
    <rPh sb="1" eb="2">
      <t>ガツ</t>
    </rPh>
    <rPh sb="2" eb="4">
      <t>ヒヅケ</t>
    </rPh>
    <phoneticPr fontId="1"/>
  </si>
  <si>
    <t>3月日付</t>
    <rPh sb="1" eb="2">
      <t>ガツ</t>
    </rPh>
    <rPh sb="2" eb="4">
      <t>ヒヅケ</t>
    </rPh>
    <phoneticPr fontId="1"/>
  </si>
  <si>
    <t>4月日付</t>
    <rPh sb="1" eb="2">
      <t>ガツ</t>
    </rPh>
    <rPh sb="2" eb="4">
      <t>ヒヅケ</t>
    </rPh>
    <phoneticPr fontId="1"/>
  </si>
  <si>
    <t>新地町釣師沖１．５ｋｍ</t>
    <phoneticPr fontId="1"/>
  </si>
  <si>
    <t>相馬市磯部沖０．８ｋｍ</t>
    <phoneticPr fontId="1"/>
  </si>
  <si>
    <t>相馬市磯部沖１．８ｋｍ</t>
    <phoneticPr fontId="1"/>
  </si>
  <si>
    <t>南相馬市鹿島沖０．６ｋｍ</t>
    <phoneticPr fontId="1"/>
  </si>
  <si>
    <t>いわき市四倉沖０．５ｋｍ</t>
    <phoneticPr fontId="1"/>
  </si>
  <si>
    <t>いわき市四倉沖１０ｋｍ</t>
    <phoneticPr fontId="1"/>
  </si>
  <si>
    <t>南相馬市原町沖０．７ｋｍ</t>
    <rPh sb="0" eb="4">
      <t>ミナミソウマシ</t>
    </rPh>
    <rPh sb="4" eb="6">
      <t>ハラマチ</t>
    </rPh>
    <rPh sb="6" eb="7">
      <t>オキ</t>
    </rPh>
    <phoneticPr fontId="1"/>
  </si>
  <si>
    <t>南相馬市原町沖１．５ｋｍ</t>
    <rPh sb="0" eb="4">
      <t>ミナミソウマシ</t>
    </rPh>
    <rPh sb="4" eb="6">
      <t>ハラマチ</t>
    </rPh>
    <rPh sb="6" eb="7">
      <t>オキ</t>
    </rPh>
    <phoneticPr fontId="1"/>
  </si>
  <si>
    <t>南相馬市原町沖２．６ｋｍ</t>
    <rPh sb="0" eb="4">
      <t>ミナミソウマシ</t>
    </rPh>
    <rPh sb="4" eb="6">
      <t>ハラマチ</t>
    </rPh>
    <rPh sb="6" eb="7">
      <t>オキ</t>
    </rPh>
    <phoneticPr fontId="1"/>
  </si>
  <si>
    <t>いわき市久ノ浜沖０．５ｋｍ</t>
    <rPh sb="3" eb="4">
      <t>シ</t>
    </rPh>
    <rPh sb="4" eb="5">
      <t>ヒサ</t>
    </rPh>
    <rPh sb="6" eb="7">
      <t>ハマ</t>
    </rPh>
    <rPh sb="7" eb="8">
      <t>オキ</t>
    </rPh>
    <phoneticPr fontId="1"/>
  </si>
  <si>
    <t>いわき市久ノ浜沖０．９ｋｍ</t>
    <rPh sb="3" eb="4">
      <t>シ</t>
    </rPh>
    <rPh sb="4" eb="5">
      <t>ヒサ</t>
    </rPh>
    <rPh sb="6" eb="7">
      <t>ハマ</t>
    </rPh>
    <rPh sb="7" eb="8">
      <t>オキ</t>
    </rPh>
    <phoneticPr fontId="1"/>
  </si>
  <si>
    <t>いわき市久ノ浜沖３ｋｍ</t>
    <rPh sb="3" eb="4">
      <t>シ</t>
    </rPh>
    <rPh sb="4" eb="5">
      <t>ヒサ</t>
    </rPh>
    <rPh sb="6" eb="7">
      <t>ハマ</t>
    </rPh>
    <rPh sb="7" eb="8">
      <t>オキ</t>
    </rPh>
    <phoneticPr fontId="1"/>
  </si>
  <si>
    <t>第1報（5/27発表）</t>
    <rPh sb="0" eb="1">
      <t>ダイ</t>
    </rPh>
    <rPh sb="2" eb="3">
      <t>ホウ</t>
    </rPh>
    <rPh sb="8" eb="10">
      <t>ハッピョウ</t>
    </rPh>
    <phoneticPr fontId="1"/>
  </si>
  <si>
    <t>第2報（6/12発表）</t>
    <rPh sb="0" eb="1">
      <t>ダイ</t>
    </rPh>
    <rPh sb="2" eb="3">
      <t>ホウ</t>
    </rPh>
    <rPh sb="8" eb="10">
      <t>ハッピョウ</t>
    </rPh>
    <phoneticPr fontId="1"/>
  </si>
  <si>
    <t>第3報（6/24発表）</t>
    <rPh sb="0" eb="1">
      <t>ダイ</t>
    </rPh>
    <rPh sb="2" eb="3">
      <t>ホウ</t>
    </rPh>
    <rPh sb="8" eb="10">
      <t>ハッピョウ</t>
    </rPh>
    <phoneticPr fontId="1"/>
  </si>
  <si>
    <t>第4報（7/14発表）</t>
    <rPh sb="0" eb="1">
      <t>ダイ</t>
    </rPh>
    <rPh sb="2" eb="3">
      <t>ホウ</t>
    </rPh>
    <rPh sb="8" eb="10">
      <t>ハッピョウ</t>
    </rPh>
    <phoneticPr fontId="1"/>
  </si>
  <si>
    <t>第５報（7/23発表）</t>
    <rPh sb="0" eb="1">
      <t>ダイ</t>
    </rPh>
    <rPh sb="2" eb="3">
      <t>ホウ</t>
    </rPh>
    <rPh sb="8" eb="10">
      <t>ハッピョウ</t>
    </rPh>
    <phoneticPr fontId="1"/>
  </si>
  <si>
    <t>第6報（8/31発表）</t>
    <rPh sb="0" eb="1">
      <t>ダイ</t>
    </rPh>
    <rPh sb="2" eb="3">
      <t>ホウ</t>
    </rPh>
    <rPh sb="8" eb="10">
      <t>ハッピョウ</t>
    </rPh>
    <phoneticPr fontId="1"/>
  </si>
  <si>
    <t>9月（11/1発表）</t>
    <rPh sb="1" eb="2">
      <t>ガツ</t>
    </rPh>
    <rPh sb="7" eb="9">
      <t>ハッピョウ</t>
    </rPh>
    <phoneticPr fontId="1"/>
  </si>
  <si>
    <t>10月（11/25発表）</t>
    <rPh sb="2" eb="3">
      <t>ガツ</t>
    </rPh>
    <rPh sb="9" eb="11">
      <t>ハッピョウ</t>
    </rPh>
    <phoneticPr fontId="1"/>
  </si>
  <si>
    <t>12月（1/25発表）</t>
    <rPh sb="2" eb="3">
      <t>ガツ</t>
    </rPh>
    <rPh sb="8" eb="10">
      <t>ハッピョウ</t>
    </rPh>
    <phoneticPr fontId="1"/>
  </si>
  <si>
    <t>2月（3/15発表）</t>
    <rPh sb="1" eb="2">
      <t>ガツ</t>
    </rPh>
    <rPh sb="7" eb="9">
      <t>ハッピョウ</t>
    </rPh>
    <phoneticPr fontId="1"/>
  </si>
  <si>
    <t>深さ</t>
    <rPh sb="0" eb="1">
      <t>フカ</t>
    </rPh>
    <phoneticPr fontId="1"/>
  </si>
  <si>
    <t>Cs-137</t>
    <phoneticPr fontId="1"/>
  </si>
  <si>
    <t>合計</t>
    <rPh sb="0" eb="2">
      <t>ゴウケイ</t>
    </rPh>
    <phoneticPr fontId="1"/>
  </si>
  <si>
    <t>A3</t>
    <phoneticPr fontId="1"/>
  </si>
  <si>
    <t>a1</t>
    <phoneticPr fontId="1"/>
  </si>
  <si>
    <t>B1</t>
    <phoneticPr fontId="1"/>
  </si>
  <si>
    <t>B3</t>
    <phoneticPr fontId="1"/>
  </si>
  <si>
    <t>C1</t>
    <phoneticPr fontId="1"/>
  </si>
  <si>
    <t>C3</t>
    <phoneticPr fontId="1"/>
  </si>
  <si>
    <t>D1</t>
    <phoneticPr fontId="1"/>
  </si>
  <si>
    <t>D3</t>
    <phoneticPr fontId="1"/>
  </si>
  <si>
    <t>E1</t>
    <phoneticPr fontId="1"/>
  </si>
  <si>
    <t>E3</t>
    <phoneticPr fontId="1"/>
  </si>
  <si>
    <t>E5</t>
    <phoneticPr fontId="1"/>
  </si>
  <si>
    <t>F1</t>
    <phoneticPr fontId="1"/>
  </si>
  <si>
    <t>F3</t>
    <phoneticPr fontId="1"/>
  </si>
  <si>
    <t>G0</t>
    <phoneticPr fontId="1"/>
  </si>
  <si>
    <t>G1</t>
    <phoneticPr fontId="1"/>
  </si>
  <si>
    <t>G3</t>
    <phoneticPr fontId="1"/>
  </si>
  <si>
    <t>G4</t>
    <phoneticPr fontId="1"/>
  </si>
  <si>
    <t>H1</t>
    <phoneticPr fontId="1"/>
  </si>
  <si>
    <t>H3</t>
    <phoneticPr fontId="1"/>
  </si>
  <si>
    <t>I0</t>
    <phoneticPr fontId="1"/>
  </si>
  <si>
    <t>I1</t>
    <phoneticPr fontId="1"/>
  </si>
  <si>
    <t>I3</t>
    <phoneticPr fontId="1"/>
  </si>
  <si>
    <t>J1</t>
    <phoneticPr fontId="1"/>
  </si>
  <si>
    <t>J2</t>
    <phoneticPr fontId="1"/>
  </si>
  <si>
    <t>J3</t>
    <phoneticPr fontId="1"/>
  </si>
  <si>
    <t>K1</t>
    <phoneticPr fontId="1"/>
  </si>
  <si>
    <t>K2</t>
    <phoneticPr fontId="1"/>
  </si>
  <si>
    <t>L1</t>
    <phoneticPr fontId="1"/>
  </si>
  <si>
    <t>L3</t>
    <phoneticPr fontId="1"/>
  </si>
  <si>
    <t>地点番号</t>
    <rPh sb="0" eb="2">
      <t>チテン</t>
    </rPh>
    <rPh sb="2" eb="4">
      <t>バンゴウ</t>
    </rPh>
    <phoneticPr fontId="1"/>
  </si>
  <si>
    <t>Cs-134</t>
    <phoneticPr fontId="1"/>
  </si>
  <si>
    <t>Cs-137</t>
    <phoneticPr fontId="1"/>
  </si>
  <si>
    <t>(1F 5～6放水口北側</t>
  </si>
  <si>
    <t>T-1</t>
    <phoneticPr fontId="1"/>
  </si>
  <si>
    <t>1F 南放水口付近</t>
  </si>
  <si>
    <t>T-2</t>
    <phoneticPr fontId="1"/>
  </si>
  <si>
    <t>2F　北放水口付近</t>
  </si>
  <si>
    <t>T-3</t>
    <phoneticPr fontId="1"/>
  </si>
  <si>
    <t>2F　岩沢海岸付近</t>
  </si>
  <si>
    <t>T-4</t>
    <phoneticPr fontId="1"/>
  </si>
  <si>
    <t>南相馬市沖合15km</t>
  </si>
  <si>
    <t>請戸川沖合15km</t>
  </si>
  <si>
    <t>1F敷地沖合15km</t>
  </si>
  <si>
    <t>T-5</t>
    <phoneticPr fontId="1"/>
  </si>
  <si>
    <t>2F敷地沖合15km</t>
    <phoneticPr fontId="1"/>
  </si>
  <si>
    <t>岩沢海岸沖合15km</t>
  </si>
  <si>
    <t>T-7</t>
    <phoneticPr fontId="1"/>
  </si>
  <si>
    <t>広野町沖合15km</t>
  </si>
  <si>
    <t>原町区沖合3km</t>
  </si>
  <si>
    <t>小高区沖合3km</t>
  </si>
  <si>
    <t>T-14</t>
    <phoneticPr fontId="1"/>
  </si>
  <si>
    <t>岩沢海岸沖合3km</t>
  </si>
  <si>
    <t>いわき市北部沖合3km</t>
  </si>
  <si>
    <t>T-12</t>
    <phoneticPr fontId="1"/>
  </si>
  <si>
    <t>小高区沖合8km</t>
  </si>
  <si>
    <t>岩沢海岸沖8km</t>
  </si>
  <si>
    <t>夏井川沖合3km</t>
  </si>
  <si>
    <t>小名浜港沖合3km</t>
  </si>
  <si>
    <t>T-18</t>
    <phoneticPr fontId="1"/>
  </si>
  <si>
    <t>江名沖合3km</t>
  </si>
  <si>
    <t>沼の内沖合3km</t>
    <phoneticPr fontId="1"/>
  </si>
  <si>
    <t>豊間沖合3km</t>
  </si>
  <si>
    <t>T-20</t>
    <phoneticPr fontId="1"/>
  </si>
  <si>
    <t>相馬沖合3km</t>
  </si>
  <si>
    <t>T-22</t>
    <phoneticPr fontId="1"/>
  </si>
  <si>
    <t>相馬沖合5km</t>
  </si>
  <si>
    <t>鹿島沖合5km</t>
  </si>
  <si>
    <t>T-MA</t>
    <phoneticPr fontId="1"/>
  </si>
  <si>
    <t>沼の内沖合5km</t>
  </si>
  <si>
    <t>T-M10</t>
    <phoneticPr fontId="1"/>
  </si>
  <si>
    <t>T-11</t>
    <phoneticPr fontId="1"/>
  </si>
  <si>
    <t>請戸川沖合３km</t>
  </si>
  <si>
    <t>T-D1</t>
  </si>
  <si>
    <t>37°30′00″</t>
  </si>
  <si>
    <t>141°4′20″</t>
  </si>
  <si>
    <t>1F敷地沖合３km</t>
  </si>
  <si>
    <t>T-D5</t>
  </si>
  <si>
    <t>37°25′00″</t>
  </si>
  <si>
    <t>2F敷地沖合３km</t>
  </si>
  <si>
    <t>T-D9</t>
  </si>
  <si>
    <t>37°20′00″</t>
  </si>
  <si>
    <t>T-5</t>
  </si>
  <si>
    <t>37°25′</t>
  </si>
  <si>
    <t>141°12′</t>
  </si>
  <si>
    <t>1F敷地沖合1km</t>
  </si>
  <si>
    <t>T-E1</t>
  </si>
  <si>
    <t>37°25′28″</t>
  </si>
  <si>
    <t>141°3′14″</t>
  </si>
  <si>
    <t>2F敷地沖合1km</t>
  </si>
  <si>
    <t>T-H1</t>
  </si>
  <si>
    <t>37°18′30″</t>
  </si>
  <si>
    <t>141°3′20″</t>
  </si>
  <si>
    <t>2F敷地沖合16km</t>
  </si>
  <si>
    <t>T-G4</t>
  </si>
  <si>
    <t>37°19′56″</t>
  </si>
  <si>
    <t>141°12′31″</t>
  </si>
  <si>
    <t>小高区村上沖合1ｋｍ</t>
  </si>
  <si>
    <t>T-①</t>
  </si>
  <si>
    <t>37°33′6″</t>
  </si>
  <si>
    <t>141°2′30″</t>
  </si>
  <si>
    <t>小高区村上沖合2ｋｍ</t>
  </si>
  <si>
    <t>T-②</t>
  </si>
  <si>
    <t>141°3′00″</t>
  </si>
  <si>
    <t>浪江町請戸沖合1ｋｍ</t>
  </si>
  <si>
    <t>T-③</t>
  </si>
  <si>
    <t>37°27′30″</t>
  </si>
  <si>
    <t>浪江町請戸沖合2ｋｍ</t>
  </si>
  <si>
    <t>T-④</t>
  </si>
  <si>
    <t>浪江町請戸沖合3ｋｍ</t>
  </si>
  <si>
    <t>T-⑤</t>
  </si>
  <si>
    <t>141°3′30″</t>
  </si>
  <si>
    <t>大熊町熊川沖合1ｋｍ</t>
  </si>
  <si>
    <t>T-⑥</t>
  </si>
  <si>
    <t>37°23′00″</t>
  </si>
  <si>
    <t>大熊町熊川沖合2ｋｍ</t>
  </si>
  <si>
    <t>T-⑦</t>
  </si>
  <si>
    <t>大熊町熊川沖合3ｋｍ</t>
  </si>
  <si>
    <t>T-⑧</t>
  </si>
  <si>
    <t>大熊町熊川沖合5ｋｍ</t>
  </si>
  <si>
    <t>T-⑨</t>
  </si>
  <si>
    <t>141°5′30″</t>
  </si>
  <si>
    <t>大熊町熊川沖合10ｋｍ</t>
  </si>
  <si>
    <t>T-⑩</t>
  </si>
  <si>
    <t>141°10′00″</t>
  </si>
  <si>
    <t>大熊町熊川沖合15ｋｍ</t>
  </si>
  <si>
    <t>T-⑪</t>
  </si>
  <si>
    <t>141°12′00″</t>
  </si>
  <si>
    <t>大熊町熊川沖合20ｋｍ</t>
  </si>
  <si>
    <t>T-⑫</t>
  </si>
  <si>
    <t>141°15′00″</t>
  </si>
  <si>
    <t>楢葉町山田浜沖合1ｋｍ</t>
  </si>
  <si>
    <t>T-⑬</t>
  </si>
  <si>
    <t>37°14′18″</t>
  </si>
  <si>
    <t>141°1′30″</t>
  </si>
  <si>
    <t>太田川沖合1ｋｍ付近</t>
    <phoneticPr fontId="1"/>
  </si>
  <si>
    <t>T-S１</t>
  </si>
  <si>
    <t>37°35′05″</t>
  </si>
  <si>
    <t>141°2′32″</t>
  </si>
  <si>
    <t>小高区沖合3ｋｍ付近</t>
    <phoneticPr fontId="1"/>
  </si>
  <si>
    <t>T-S２</t>
  </si>
  <si>
    <t>37°33′10″</t>
  </si>
  <si>
    <t>141°3′45″</t>
  </si>
  <si>
    <t>請戸川沖合3km付近</t>
    <phoneticPr fontId="1"/>
  </si>
  <si>
    <t>T-S３</t>
  </si>
  <si>
    <t>141°04′44″</t>
  </si>
  <si>
    <t>1F敷地沖合3km付近</t>
    <phoneticPr fontId="1"/>
  </si>
  <si>
    <t>T-S４</t>
  </si>
  <si>
    <t>37°25′43″</t>
  </si>
  <si>
    <t>141°04′57″</t>
  </si>
  <si>
    <t>木戸川沖合2ｋｍ付近</t>
    <phoneticPr fontId="1"/>
  </si>
  <si>
    <t>T-S５</t>
  </si>
  <si>
    <t>37°15′54″</t>
  </si>
  <si>
    <t>141°02′22″</t>
  </si>
  <si>
    <t>木戸川沖合5ｋｍ付近</t>
  </si>
  <si>
    <t>T-S６</t>
  </si>
  <si>
    <t>37°16′04″</t>
  </si>
  <si>
    <t>141°04′18″</t>
  </si>
  <si>
    <t>2F敷地沖合2km付近</t>
  </si>
  <si>
    <t>T-S７</t>
  </si>
  <si>
    <t>37°18′40″</t>
  </si>
  <si>
    <t>141°02′50″</t>
  </si>
  <si>
    <t>小高区沖合15km付近</t>
    <phoneticPr fontId="1"/>
  </si>
  <si>
    <t>T-B１</t>
  </si>
  <si>
    <t>37°32′</t>
  </si>
  <si>
    <t>141°13′</t>
  </si>
  <si>
    <t>請戸川沖合18km付近</t>
    <phoneticPr fontId="1"/>
  </si>
  <si>
    <t>T-B２</t>
  </si>
  <si>
    <t>37°31′</t>
  </si>
  <si>
    <t>141°14′</t>
  </si>
  <si>
    <t>1F敷地沖合10km付近</t>
    <phoneticPr fontId="1"/>
  </si>
  <si>
    <t>T-B３</t>
  </si>
  <si>
    <t>37°24′28″</t>
  </si>
  <si>
    <t>141°09′15″</t>
  </si>
  <si>
    <t>2F敷地沖合10km付近</t>
    <phoneticPr fontId="1"/>
  </si>
  <si>
    <t>T-B４</t>
  </si>
  <si>
    <t>37°20′54″</t>
  </si>
  <si>
    <t>141°08′55″</t>
  </si>
  <si>
    <t>新田川沖合1ｋｍ</t>
  </si>
  <si>
    <t>T-13-1</t>
  </si>
  <si>
    <t>37°38′27″</t>
  </si>
  <si>
    <t>141°02′33″</t>
  </si>
  <si>
    <t>T-7</t>
  </si>
  <si>
    <t>37°14′</t>
  </si>
  <si>
    <t>小名浜港沖合３ｋｍ</t>
  </si>
  <si>
    <t>T-18</t>
  </si>
  <si>
    <t>36°54′20″</t>
  </si>
  <si>
    <t>140°55′20″</t>
  </si>
  <si>
    <t>いわき市北部沖合３ｋｍ</t>
  </si>
  <si>
    <t>T-12</t>
  </si>
  <si>
    <t>37°09′00″</t>
  </si>
  <si>
    <t>141°2′15″</t>
  </si>
  <si>
    <t>夏井川沖合１ｋｍ</t>
  </si>
  <si>
    <t>T-17-1</t>
  </si>
  <si>
    <t>37°03′20″</t>
  </si>
  <si>
    <t>141°00′25″</t>
  </si>
  <si>
    <t>豊間沖合３km</t>
  </si>
  <si>
    <t>T-20</t>
  </si>
  <si>
    <t>36°58′00″</t>
  </si>
  <si>
    <t>141°00′00″</t>
  </si>
  <si>
    <t>相馬沖合３ｋｍ</t>
  </si>
  <si>
    <t>T-22</t>
  </si>
  <si>
    <t>37°49′28″</t>
  </si>
  <si>
    <t>141°1′21″</t>
  </si>
  <si>
    <t>T-MA</t>
  </si>
  <si>
    <t>37°45′</t>
  </si>
  <si>
    <t>141°5′</t>
  </si>
  <si>
    <t>T-M10</t>
  </si>
  <si>
    <t>37°00′</t>
  </si>
  <si>
    <t>磯原海岸沖合３ｋｍ</t>
  </si>
  <si>
    <t>T-Z</t>
  </si>
  <si>
    <t>36°47′30″</t>
  </si>
  <si>
    <t>140°47′21″</t>
  </si>
  <si>
    <t>高戸小浜海岸沖合3km</t>
  </si>
  <si>
    <t>T-A</t>
  </si>
  <si>
    <t>36°42′50″</t>
  </si>
  <si>
    <t>140°45′50″</t>
  </si>
  <si>
    <t>久慈浜海岸沖合3km</t>
  </si>
  <si>
    <t>T-B</t>
  </si>
  <si>
    <t>36°30′23″</t>
  </si>
  <si>
    <t>140°39′56″</t>
  </si>
  <si>
    <t>大洗海岸沖合3km</t>
  </si>
  <si>
    <t>T-C</t>
  </si>
  <si>
    <t>36°17′59″</t>
  </si>
  <si>
    <t>140°36′14″</t>
  </si>
  <si>
    <t>平井海岸沖合3km</t>
  </si>
  <si>
    <t>T-D</t>
  </si>
  <si>
    <t>35°59′15″</t>
  </si>
  <si>
    <t>140°42′08″</t>
  </si>
  <si>
    <t>波崎海岸沖合3km</t>
  </si>
  <si>
    <t>T-E</t>
  </si>
  <si>
    <t>35°47′46″</t>
  </si>
  <si>
    <t>140°50′14″</t>
  </si>
  <si>
    <t>南三陸沖</t>
    <phoneticPr fontId="1"/>
  </si>
  <si>
    <t>T-MG0</t>
  </si>
  <si>
    <t>38°38′</t>
  </si>
  <si>
    <t>141°35′</t>
  </si>
  <si>
    <t>石巻湾</t>
    <phoneticPr fontId="1"/>
  </si>
  <si>
    <t>T-MG1</t>
  </si>
  <si>
    <t>38°20′</t>
  </si>
  <si>
    <t>141°17′</t>
  </si>
  <si>
    <t>金華山東沖</t>
    <phoneticPr fontId="1"/>
  </si>
  <si>
    <t>T-MG2</t>
  </si>
  <si>
    <t>38°18′</t>
  </si>
  <si>
    <t>141°40′</t>
  </si>
  <si>
    <t>金華山南沖</t>
    <phoneticPr fontId="1"/>
  </si>
  <si>
    <t>T-MG3</t>
  </si>
  <si>
    <t>38°14′</t>
  </si>
  <si>
    <t>七ヶ浜沖</t>
    <phoneticPr fontId="1"/>
  </si>
  <si>
    <t>T-MG4</t>
  </si>
  <si>
    <t>38°15′</t>
  </si>
  <si>
    <t>141°08′</t>
  </si>
  <si>
    <t>仙台湾中央</t>
    <phoneticPr fontId="1"/>
  </si>
  <si>
    <t>T-MG5</t>
  </si>
  <si>
    <t>38°10′</t>
  </si>
  <si>
    <t>141°15′</t>
  </si>
  <si>
    <t>阿武隈川沖</t>
    <phoneticPr fontId="1"/>
  </si>
  <si>
    <t>T-MG6</t>
  </si>
  <si>
    <t>38°05′</t>
  </si>
  <si>
    <t>141°00′</t>
  </si>
  <si>
    <t>宮城県</t>
    <rPh sb="0" eb="3">
      <t>ミヤギケン</t>
    </rPh>
    <phoneticPr fontId="1"/>
  </si>
  <si>
    <t>亘理　2011年</t>
  </si>
  <si>
    <t>http://www.data.jma.go.jp/obd/stats/etrn/view/10daily_a1.php?prec_no=34&amp;prec_ch=%8B%7B%8F%E9%8C%A7&amp;block_no=0257&amp;block_ch=%98j%97%9D&amp;year=2011&amp;month=12&amp;day=&amp;elm=10daily&amp;view=p1</t>
  </si>
  <si>
    <t>Cs合計</t>
    <rPh sb="2" eb="4">
      <t>ゴウケイ</t>
    </rPh>
    <phoneticPr fontId="1"/>
  </si>
  <si>
    <t>24年度</t>
    <rPh sb="2" eb="4">
      <t>ネンド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</si>
  <si>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</si>
  <si>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</si>
  <si>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</si>
  <si>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9月分</t>
    <rPh sb="1" eb="3">
      <t>ガツブン</t>
    </rPh>
    <phoneticPr fontId="1"/>
  </si>
  <si>
    <t>7,8月分</t>
    <rPh sb="3" eb="5">
      <t>ガツブン</t>
    </rPh>
    <phoneticPr fontId="1"/>
  </si>
  <si>
    <t>12月</t>
  </si>
  <si>
    <t>1月</t>
  </si>
  <si>
    <t>2月</t>
  </si>
  <si>
    <t>3月</t>
  </si>
  <si>
    <t>相馬市磯部沖９ｋｍ</t>
    <phoneticPr fontId="1"/>
  </si>
  <si>
    <t>相馬市磯部沖２２．６ｋｍ</t>
    <phoneticPr fontId="1"/>
  </si>
  <si>
    <t>相馬市磯部沖３４．８ｋｍ</t>
    <phoneticPr fontId="1"/>
  </si>
  <si>
    <t>磯4</t>
  </si>
  <si>
    <t>磯5</t>
  </si>
  <si>
    <t>磯6</t>
  </si>
  <si>
    <t>いわき市江名沖４．８ｋｍ</t>
    <phoneticPr fontId="1"/>
  </si>
  <si>
    <t>いわき市江名沖１１．８ｋｍ</t>
    <phoneticPr fontId="1"/>
  </si>
  <si>
    <t>江4</t>
  </si>
  <si>
    <t>江5</t>
  </si>
  <si>
    <t>南相馬市新田川　約0.7km</t>
    <rPh sb="4" eb="7">
      <t>ニッタガワ</t>
    </rPh>
    <phoneticPr fontId="1"/>
  </si>
  <si>
    <t>南相馬市新田川　約2.6km</t>
    <rPh sb="4" eb="7">
      <t>ニッタガワ</t>
    </rPh>
    <phoneticPr fontId="1"/>
  </si>
  <si>
    <t>南相馬市新田川　約9.3km</t>
    <rPh sb="4" eb="7">
      <t>ニッタガワ</t>
    </rPh>
    <phoneticPr fontId="1"/>
  </si>
  <si>
    <t>南相馬市新田川　約17.8km</t>
    <rPh sb="4" eb="7">
      <t>ニッタガワ</t>
    </rPh>
    <phoneticPr fontId="1"/>
  </si>
  <si>
    <t>南相馬市新田川　約1.5km</t>
    <rPh sb="4" eb="7">
      <t>ニッタガワ</t>
    </rPh>
    <phoneticPr fontId="1"/>
  </si>
  <si>
    <t>いわき市久之浜町末続沖　約0.5km</t>
    <phoneticPr fontId="1"/>
  </si>
  <si>
    <t>いわき市久之浜町末続沖　約0.9km　</t>
  </si>
  <si>
    <t>いわき市久之浜町末続沖　約3km</t>
  </si>
  <si>
    <t>いわき市久之浜町末続沖　約8.3km　　</t>
  </si>
  <si>
    <t>いわき市久之浜町末続沖　約14.6km　</t>
  </si>
  <si>
    <t>福島第一原子力発電所沖　約28.9km</t>
  </si>
  <si>
    <t>新１</t>
    <rPh sb="0" eb="1">
      <t>シン</t>
    </rPh>
    <phoneticPr fontId="1"/>
  </si>
  <si>
    <t>新２</t>
    <rPh sb="0" eb="1">
      <t>シン</t>
    </rPh>
    <phoneticPr fontId="1"/>
  </si>
  <si>
    <t>新３</t>
    <rPh sb="0" eb="1">
      <t>シン</t>
    </rPh>
    <phoneticPr fontId="1"/>
  </si>
  <si>
    <t>新４</t>
    <rPh sb="0" eb="1">
      <t>シン</t>
    </rPh>
    <phoneticPr fontId="1"/>
  </si>
  <si>
    <t>新５</t>
    <rPh sb="0" eb="1">
      <t>シン</t>
    </rPh>
    <phoneticPr fontId="1"/>
  </si>
  <si>
    <t>1F１</t>
    <phoneticPr fontId="1"/>
  </si>
  <si>
    <t>久１</t>
    <rPh sb="0" eb="1">
      <t>ヒサ</t>
    </rPh>
    <phoneticPr fontId="1"/>
  </si>
  <si>
    <t>久２</t>
    <rPh sb="0" eb="1">
      <t>ヒサ</t>
    </rPh>
    <phoneticPr fontId="1"/>
  </si>
  <si>
    <t>久３</t>
    <rPh sb="0" eb="1">
      <t>ヒサ</t>
    </rPh>
    <phoneticPr fontId="1"/>
  </si>
  <si>
    <t>久４</t>
    <rPh sb="0" eb="1">
      <t>ヒサ</t>
    </rPh>
    <phoneticPr fontId="1"/>
  </si>
  <si>
    <t>久５</t>
    <rPh sb="0" eb="1">
      <t>ヒサ</t>
    </rPh>
    <phoneticPr fontId="1"/>
  </si>
  <si>
    <t>黄色は福島県水産試験場HPより</t>
    <rPh sb="0" eb="2">
      <t>キイロ</t>
    </rPh>
    <rPh sb="3" eb="6">
      <t>フクシマケン</t>
    </rPh>
    <rPh sb="6" eb="11">
      <t>スイサンシケンジョウ</t>
    </rPh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</si>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</sst>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rgb="FF2B478E"/>
      <name val="MS PGothic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0" fillId="0" borderId="0" xfId="0" applyNumberFormat="1">
      <alignment vertical="center"/>
    </xf>
    <xf numFmtId="56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56" fontId="0" fillId="0" borderId="9" xfId="0" applyNumberFormat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10" xfId="0" applyNumberFormat="1" applyBorder="1">
      <alignment vertical="center"/>
    </xf>
    <xf numFmtId="177" fontId="0" fillId="0" borderId="10" xfId="0" applyNumberFormat="1" applyFill="1" applyBorder="1">
      <alignment vertical="center"/>
    </xf>
    <xf numFmtId="0" fontId="0" fillId="0" borderId="11" xfId="0" applyBorder="1">
      <alignment vertical="center"/>
    </xf>
    <xf numFmtId="0" fontId="0" fillId="2" borderId="0" xfId="0" applyFill="1" applyBorder="1">
      <alignment vertical="center"/>
    </xf>
    <xf numFmtId="177" fontId="0" fillId="2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56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7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0" fontId="0" fillId="0" borderId="11" xfId="0" applyFill="1" applyBorder="1">
      <alignment vertical="center"/>
    </xf>
    <xf numFmtId="177" fontId="0" fillId="0" borderId="0" xfId="0" applyNumberFormat="1">
      <alignment vertical="center"/>
    </xf>
    <xf numFmtId="56" fontId="0" fillId="2" borderId="0" xfId="0" applyNumberFormat="1" applyFill="1">
      <alignment vertical="center"/>
    </xf>
    <xf numFmtId="56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6" fillId="0" borderId="0" xfId="0" applyFont="1">
      <alignment vertical="center"/>
    </xf>
    <xf numFmtId="0" fontId="7" fillId="0" borderId="0" xfId="5">
      <alignment vertical="center"/>
    </xf>
    <xf numFmtId="56" fontId="0" fillId="0" borderId="7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2" borderId="0" xfId="0" applyNumberFormat="1" applyFill="1">
      <alignment vertical="center"/>
    </xf>
    <xf numFmtId="56" fontId="0" fillId="0" borderId="0" xfId="0" applyNumberFormat="1" applyBorder="1">
      <alignment vertical="center"/>
    </xf>
    <xf numFmtId="0" fontId="0" fillId="4" borderId="0" xfId="0" applyFill="1" applyBorder="1">
      <alignment vertical="center"/>
    </xf>
    <xf numFmtId="1" fontId="0" fillId="4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2" borderId="9" xfId="0" applyNumberFormat="1" applyFill="1" applyBorder="1">
      <alignment vertical="center"/>
    </xf>
    <xf numFmtId="0" fontId="0" fillId="0" borderId="10" xfId="0" applyFill="1" applyBorder="1">
      <alignment vertical="center"/>
    </xf>
    <xf numFmtId="1" fontId="0" fillId="2" borderId="0" xfId="0" applyNumberFormat="1" applyFill="1" applyBorder="1">
      <alignment vertical="center"/>
    </xf>
  </cellXfs>
  <cellStyles count="6">
    <cellStyle name="ハイパーリンク" xfId="5" builtinId="8"/>
    <cellStyle name="ハイパーリンク 2" xfId="1"/>
    <cellStyle name="ハイパーリンク 3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相馬沖合</a:t>
            </a:r>
            <a:r>
              <a:rPr lang="en-US" altLang="ja-JP"/>
              <a:t>3km</a:t>
            </a:r>
            <a:r>
              <a:rPr lang="ja-JP" altLang="en-US"/>
              <a:t>の海底土のセシウム量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92436295246856"/>
          <c:y val="0.14080756003227354"/>
          <c:w val="0.75450325326169265"/>
          <c:h val="0.72287084842838112"/>
        </c:manualLayout>
      </c:layout>
      <c:barChart>
        <c:barDir val="col"/>
        <c:grouping val="clustered"/>
        <c:varyColors val="0"/>
        <c:ser>
          <c:idx val="0"/>
          <c:order val="0"/>
          <c:tx>
            <c:v>降水量(mm)</c:v>
          </c:tx>
          <c:spPr>
            <a:ln w="31750" cmpd="sng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東電No22!$A$4:$A$21</c:f>
              <c:numCache>
                <c:formatCode>m"月"d"日"</c:formatCode>
                <c:ptCount val="18"/>
                <c:pt idx="0">
                  <c:v>40756</c:v>
                </c:pt>
                <c:pt idx="1">
                  <c:v>40766</c:v>
                </c:pt>
                <c:pt idx="2">
                  <c:v>40776</c:v>
                </c:pt>
                <c:pt idx="3">
                  <c:v>40787</c:v>
                </c:pt>
                <c:pt idx="4">
                  <c:v>40797</c:v>
                </c:pt>
                <c:pt idx="5">
                  <c:v>40807</c:v>
                </c:pt>
                <c:pt idx="6">
                  <c:v>40817</c:v>
                </c:pt>
                <c:pt idx="7">
                  <c:v>40827</c:v>
                </c:pt>
                <c:pt idx="8">
                  <c:v>40837</c:v>
                </c:pt>
                <c:pt idx="9">
                  <c:v>40848</c:v>
                </c:pt>
                <c:pt idx="10">
                  <c:v>40858</c:v>
                </c:pt>
                <c:pt idx="11">
                  <c:v>40868</c:v>
                </c:pt>
                <c:pt idx="12">
                  <c:v>40878</c:v>
                </c:pt>
                <c:pt idx="13">
                  <c:v>40888</c:v>
                </c:pt>
                <c:pt idx="14">
                  <c:v>40898</c:v>
                </c:pt>
                <c:pt idx="15">
                  <c:v>40909</c:v>
                </c:pt>
                <c:pt idx="16">
                  <c:v>40919</c:v>
                </c:pt>
                <c:pt idx="17">
                  <c:v>40929</c:v>
                </c:pt>
              </c:numCache>
            </c:numRef>
          </c:cat>
          <c:val>
            <c:numRef>
              <c:f>東電No22!$B$4:$B$21</c:f>
              <c:numCache>
                <c:formatCode>General</c:formatCode>
                <c:ptCount val="18"/>
                <c:pt idx="0">
                  <c:v>0</c:v>
                </c:pt>
                <c:pt idx="1">
                  <c:v>4.5</c:v>
                </c:pt>
                <c:pt idx="2">
                  <c:v>39</c:v>
                </c:pt>
                <c:pt idx="3">
                  <c:v>37.5</c:v>
                </c:pt>
                <c:pt idx="4">
                  <c:v>94</c:v>
                </c:pt>
                <c:pt idx="5">
                  <c:v>218</c:v>
                </c:pt>
                <c:pt idx="6">
                  <c:v>62</c:v>
                </c:pt>
                <c:pt idx="7">
                  <c:v>9.5</c:v>
                </c:pt>
                <c:pt idx="8">
                  <c:v>24.5</c:v>
                </c:pt>
                <c:pt idx="9">
                  <c:v>17.5</c:v>
                </c:pt>
                <c:pt idx="10">
                  <c:v>14</c:v>
                </c:pt>
                <c:pt idx="11">
                  <c:v>6</c:v>
                </c:pt>
                <c:pt idx="12">
                  <c:v>30.5</c:v>
                </c:pt>
                <c:pt idx="13">
                  <c:v>0.5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25"/>
        <c:axId val="97673984"/>
        <c:axId val="97659136"/>
      </c:barChart>
      <c:lineChart>
        <c:grouping val="standard"/>
        <c:varyColors val="0"/>
        <c:ser>
          <c:idx val="1"/>
          <c:order val="1"/>
          <c:tx>
            <c:v>海底土Cs量</c:v>
          </c:tx>
          <c:cat>
            <c:numRef>
              <c:f>東電No22!$A$4:$A$21</c:f>
              <c:numCache>
                <c:formatCode>m"月"d"日"</c:formatCode>
                <c:ptCount val="18"/>
                <c:pt idx="0">
                  <c:v>40756</c:v>
                </c:pt>
                <c:pt idx="1">
                  <c:v>40766</c:v>
                </c:pt>
                <c:pt idx="2">
                  <c:v>40776</c:v>
                </c:pt>
                <c:pt idx="3">
                  <c:v>40787</c:v>
                </c:pt>
                <c:pt idx="4">
                  <c:v>40797</c:v>
                </c:pt>
                <c:pt idx="5">
                  <c:v>40807</c:v>
                </c:pt>
                <c:pt idx="6">
                  <c:v>40817</c:v>
                </c:pt>
                <c:pt idx="7">
                  <c:v>40827</c:v>
                </c:pt>
                <c:pt idx="8">
                  <c:v>40837</c:v>
                </c:pt>
                <c:pt idx="9">
                  <c:v>40848</c:v>
                </c:pt>
                <c:pt idx="10">
                  <c:v>40858</c:v>
                </c:pt>
                <c:pt idx="11">
                  <c:v>40868</c:v>
                </c:pt>
                <c:pt idx="12">
                  <c:v>40878</c:v>
                </c:pt>
                <c:pt idx="13">
                  <c:v>40888</c:v>
                </c:pt>
                <c:pt idx="14">
                  <c:v>40898</c:v>
                </c:pt>
                <c:pt idx="15">
                  <c:v>40909</c:v>
                </c:pt>
                <c:pt idx="16">
                  <c:v>40919</c:v>
                </c:pt>
                <c:pt idx="17">
                  <c:v>40929</c:v>
                </c:pt>
              </c:numCache>
            </c:numRef>
          </c:cat>
          <c:val>
            <c:numRef>
              <c:f>東電No22!$C$4:$C$21</c:f>
              <c:numCache>
                <c:formatCode>General</c:formatCode>
                <c:ptCount val="18"/>
                <c:pt idx="0">
                  <c:v>128</c:v>
                </c:pt>
                <c:pt idx="3">
                  <c:v>63</c:v>
                </c:pt>
                <c:pt idx="7">
                  <c:v>2400</c:v>
                </c:pt>
                <c:pt idx="11">
                  <c:v>38</c:v>
                </c:pt>
                <c:pt idx="13">
                  <c:v>1580</c:v>
                </c:pt>
                <c:pt idx="17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21216"/>
        <c:axId val="97656832"/>
      </c:lineChart>
      <c:dateAx>
        <c:axId val="5812121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97656832"/>
        <c:crosses val="autoZero"/>
        <c:auto val="1"/>
        <c:lblOffset val="100"/>
        <c:baseTimeUnit val="days"/>
      </c:dateAx>
      <c:valAx>
        <c:axId val="9765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sz="1200" b="1">
                    <a:latin typeface="+mn-ea"/>
                    <a:ea typeface="+mn-ea"/>
                  </a:rPr>
                  <a:t>Cs</a:t>
                </a:r>
                <a:r>
                  <a:rPr lang="ja-JP" altLang="en-US" sz="1200" b="1">
                    <a:latin typeface="+mn-ea"/>
                    <a:ea typeface="+mn-ea"/>
                  </a:rPr>
                  <a:t>（</a:t>
                </a:r>
                <a:r>
                  <a:rPr lang="en-US" altLang="ja-JP" sz="1200" b="1">
                    <a:latin typeface="+mn-ea"/>
                    <a:ea typeface="+mn-ea"/>
                  </a:rPr>
                  <a:t>Bq/kg)</a:t>
                </a:r>
                <a:endParaRPr lang="ja-JP" altLang="en-US" sz="1200" b="1">
                  <a:latin typeface="+mn-ea"/>
                  <a:ea typeface="+mn-ea"/>
                </a:endParaRPr>
              </a:p>
            </c:rich>
          </c:tx>
          <c:layout>
            <c:manualLayout>
              <c:xMode val="edge"/>
              <c:yMode val="edge"/>
              <c:x val="0"/>
              <c:y val="0.322537547389909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8121216"/>
        <c:crosses val="autoZero"/>
        <c:crossBetween val="between"/>
      </c:valAx>
      <c:valAx>
        <c:axId val="97659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旬ごとの降水量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673984"/>
        <c:crosses val="max"/>
        <c:crossBetween val="between"/>
      </c:valAx>
      <c:dateAx>
        <c:axId val="97673984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one"/>
        <c:crossAx val="97659136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3938741627230788"/>
          <c:y val="0.18241510145463416"/>
          <c:w val="0.18493095005748997"/>
          <c:h val="0.140586261231755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538162</xdr:colOff>
      <xdr:row>2</xdr:row>
      <xdr:rowOff>133349</xdr:rowOff>
    </xdr:from>
    <xdr:to>
      <xdr:col>12</xdr:col>
      <xdr:colOff>0</xdr:colOff>
      <xdr:row>21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data.jma.go.jp/obd/stats/etrn/view/10daily_a1.php?prec_no=34&amp;prec_ch=%8B%7B%8F%E9%8C%A7&amp;block_no=0257&amp;block_ch=%98j%97%9D&amp;year=2011&amp;month=12&amp;day=&amp;elm=10daily&amp;view=p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Y84"/>
  <sheetViews>
    <sheetView tabSelected="1" workbookViewId="0">
      <pane xSplit="3" topLeftCell="D1" activePane="topRight" state="frozen"/>
      <selection activeCell="AU4" sqref="AU4:AU28"/>
      <selection pane="topRight" activeCell="E11" sqref="E10:E11"/>
    </sheetView>
  </sheetViews>
  <sheetFormatPr defaultRowHeight="13.5"/>
  <cols>
    <col min="1" max="1" width="15.875" customWidth="1"/>
    <col min="2" max="2" width="9.125" customWidth="1"/>
    <col min="3" max="3" width="15.25" customWidth="1"/>
    <col min="4" max="4" width="8.875" customWidth="1"/>
    <col min="5" max="11" width="6.5" customWidth="1"/>
    <col min="12" max="12" width="7.5" customWidth="1"/>
    <col min="13" max="15" width="6.5" customWidth="1"/>
    <col min="16" max="16" width="7.625" customWidth="1"/>
    <col min="17" max="18" width="4.75" customWidth="1"/>
    <col min="19" max="19" width="6.125" customWidth="1"/>
    <col min="20" max="20" width="8.375" customWidth="1"/>
    <col min="21" max="23" width="6.125" customWidth="1"/>
    <col min="25" max="27" width="5.125" customWidth="1"/>
    <col min="28" max="28" width="8.375" customWidth="1"/>
    <col min="29" max="31" width="5.125" customWidth="1"/>
    <col min="32" max="32" width="9.25" bestFit="1" customWidth="1"/>
    <col min="33" max="34" width="5.375" customWidth="1"/>
    <col min="35" max="35" width="5.5" customWidth="1"/>
    <col min="37" max="37" width="7.125" customWidth="1"/>
    <col min="38" max="38" width="6.75" customWidth="1"/>
    <col min="39" max="39" width="5.75" customWidth="1"/>
    <col min="40" max="43" width="7.625" customWidth="1"/>
    <col min="45" max="47" width="7.125" customWidth="1"/>
  </cols>
  <sheetData>
    <row r="2" spans="1:51">
      <c r="B2" t="s">
        <v>459</v>
      </c>
      <c r="C2" t="s">
        <v>503</v>
      </c>
    </row>
    <row r="3" spans="1:51" s="32" customFormat="1" ht="24" customHeight="1">
      <c r="B3" s="32" t="s">
        <v>225</v>
      </c>
      <c r="D3" s="32" t="s">
        <v>460</v>
      </c>
      <c r="E3" s="32" t="s">
        <v>226</v>
      </c>
      <c r="F3" s="32" t="s">
        <v>227</v>
      </c>
      <c r="G3" s="32" t="s">
        <v>195</v>
      </c>
      <c r="H3" s="32" t="s">
        <v>461</v>
      </c>
      <c r="I3" s="32" t="s">
        <v>226</v>
      </c>
      <c r="J3" s="32" t="s">
        <v>227</v>
      </c>
      <c r="K3" s="32" t="s">
        <v>195</v>
      </c>
      <c r="L3" s="32" t="s">
        <v>462</v>
      </c>
      <c r="M3" s="32" t="s">
        <v>226</v>
      </c>
      <c r="N3" s="32" t="s">
        <v>227</v>
      </c>
      <c r="O3" s="32" t="s">
        <v>195</v>
      </c>
      <c r="P3" s="32" t="s">
        <v>464</v>
      </c>
      <c r="Q3" s="32" t="s">
        <v>226</v>
      </c>
      <c r="R3" s="32" t="s">
        <v>227</v>
      </c>
      <c r="S3" s="32" t="s">
        <v>195</v>
      </c>
      <c r="T3" s="32" t="s">
        <v>463</v>
      </c>
      <c r="U3" s="32" t="s">
        <v>226</v>
      </c>
      <c r="V3" s="32" t="s">
        <v>227</v>
      </c>
      <c r="W3" s="32" t="s">
        <v>195</v>
      </c>
      <c r="Y3" s="32" t="s">
        <v>226</v>
      </c>
      <c r="Z3" s="32" t="s">
        <v>227</v>
      </c>
      <c r="AA3" s="32" t="s">
        <v>195</v>
      </c>
      <c r="AC3" s="32" t="s">
        <v>226</v>
      </c>
      <c r="AD3" s="32" t="s">
        <v>227</v>
      </c>
      <c r="AE3" s="32" t="s">
        <v>195</v>
      </c>
      <c r="AG3" s="32" t="s">
        <v>226</v>
      </c>
      <c r="AH3" s="32" t="s">
        <v>227</v>
      </c>
      <c r="AI3" s="32" t="s">
        <v>195</v>
      </c>
      <c r="AK3" s="32" t="s">
        <v>226</v>
      </c>
      <c r="AL3" s="32" t="s">
        <v>227</v>
      </c>
      <c r="AM3" s="32" t="s">
        <v>195</v>
      </c>
      <c r="AO3" s="32" t="s">
        <v>226</v>
      </c>
      <c r="AP3" s="32" t="s">
        <v>227</v>
      </c>
      <c r="AQ3" s="32" t="s">
        <v>195</v>
      </c>
      <c r="AS3" s="32" t="s">
        <v>226</v>
      </c>
      <c r="AT3" s="32" t="s">
        <v>227</v>
      </c>
      <c r="AU3" s="32" t="s">
        <v>195</v>
      </c>
      <c r="AW3" s="32" t="s">
        <v>226</v>
      </c>
      <c r="AX3" s="32" t="s">
        <v>227</v>
      </c>
      <c r="AY3" s="32" t="s">
        <v>195</v>
      </c>
    </row>
    <row r="4" spans="1:51">
      <c r="A4" t="s">
        <v>228</v>
      </c>
      <c r="B4" t="s">
        <v>229</v>
      </c>
      <c r="C4" t="s">
        <v>68</v>
      </c>
      <c r="P4" s="2">
        <v>40738</v>
      </c>
      <c r="Q4">
        <v>8700</v>
      </c>
      <c r="R4">
        <v>9600</v>
      </c>
      <c r="S4">
        <f t="shared" ref="S4:S30" si="0">Q4+R4</f>
        <v>18300</v>
      </c>
      <c r="T4" s="2">
        <v>40798</v>
      </c>
      <c r="U4">
        <v>2000</v>
      </c>
      <c r="V4">
        <v>2300</v>
      </c>
      <c r="W4">
        <f t="shared" ref="W4:W28" si="1">U4+V4</f>
        <v>4300</v>
      </c>
      <c r="X4" s="2">
        <v>40828</v>
      </c>
      <c r="Y4" s="33">
        <v>2000</v>
      </c>
      <c r="Z4" s="33">
        <v>2300</v>
      </c>
      <c r="AA4">
        <f t="shared" ref="AA4:AA28" si="2">Y4+Z4</f>
        <v>4300</v>
      </c>
      <c r="AB4" s="2">
        <v>40861</v>
      </c>
      <c r="AC4">
        <v>1800</v>
      </c>
      <c r="AD4">
        <v>2200</v>
      </c>
      <c r="AE4">
        <f t="shared" ref="AE4:AE28" si="3">AC4+AD4</f>
        <v>4000</v>
      </c>
      <c r="AF4" s="2">
        <v>40892</v>
      </c>
      <c r="AG4">
        <v>1100</v>
      </c>
      <c r="AH4">
        <v>1300</v>
      </c>
      <c r="AI4">
        <f t="shared" ref="AI4:AI28" si="4">AG4+AH4</f>
        <v>2400</v>
      </c>
      <c r="AJ4" s="2">
        <v>40926</v>
      </c>
      <c r="AK4">
        <v>1200</v>
      </c>
      <c r="AL4">
        <v>1600</v>
      </c>
      <c r="AM4">
        <f t="shared" ref="AM4:AM28" si="5">AK4+AL4</f>
        <v>2800</v>
      </c>
      <c r="AN4" s="2">
        <v>40952</v>
      </c>
      <c r="AO4">
        <v>590</v>
      </c>
      <c r="AP4">
        <v>760</v>
      </c>
      <c r="AQ4">
        <f t="shared" ref="AQ4:AQ28" si="6">AO4+AP4</f>
        <v>1350</v>
      </c>
      <c r="AR4" s="2">
        <v>40969</v>
      </c>
      <c r="AS4">
        <v>690</v>
      </c>
      <c r="AT4">
        <v>630</v>
      </c>
      <c r="AU4">
        <f t="shared" ref="AU4:AU28" si="7">AS4+AT4</f>
        <v>1320</v>
      </c>
      <c r="AV4" s="2">
        <v>40969</v>
      </c>
      <c r="AY4">
        <f t="shared" ref="AY4:AY28" si="8">AW4+AX4</f>
        <v>0</v>
      </c>
    </row>
    <row r="5" spans="1:51">
      <c r="A5" t="s">
        <v>230</v>
      </c>
      <c r="B5" t="s">
        <v>231</v>
      </c>
      <c r="C5" t="s">
        <v>69</v>
      </c>
      <c r="P5" s="2">
        <v>40738</v>
      </c>
      <c r="Q5">
        <v>1500</v>
      </c>
      <c r="R5">
        <v>1700</v>
      </c>
      <c r="S5">
        <f t="shared" si="0"/>
        <v>3200</v>
      </c>
      <c r="T5" s="2">
        <v>40801</v>
      </c>
      <c r="U5">
        <v>1500</v>
      </c>
      <c r="V5">
        <v>1800</v>
      </c>
      <c r="W5">
        <f t="shared" si="1"/>
        <v>3300</v>
      </c>
      <c r="X5" s="2">
        <v>40828</v>
      </c>
      <c r="Y5" s="33">
        <v>1800</v>
      </c>
      <c r="Z5" s="33">
        <v>2200</v>
      </c>
      <c r="AA5">
        <f t="shared" si="2"/>
        <v>4000</v>
      </c>
      <c r="AB5" s="2">
        <v>40861</v>
      </c>
      <c r="AC5">
        <v>790</v>
      </c>
      <c r="AD5">
        <v>980</v>
      </c>
      <c r="AE5">
        <f t="shared" si="3"/>
        <v>1770</v>
      </c>
      <c r="AF5" s="2">
        <v>40892</v>
      </c>
      <c r="AG5">
        <v>990</v>
      </c>
      <c r="AH5">
        <v>1300</v>
      </c>
      <c r="AI5">
        <f t="shared" si="4"/>
        <v>2290</v>
      </c>
      <c r="AJ5" s="2">
        <v>40926</v>
      </c>
      <c r="AK5">
        <v>1400</v>
      </c>
      <c r="AL5">
        <v>1800</v>
      </c>
      <c r="AM5">
        <f t="shared" si="5"/>
        <v>3200</v>
      </c>
      <c r="AN5" s="2">
        <v>40952</v>
      </c>
      <c r="AO5">
        <v>830</v>
      </c>
      <c r="AP5">
        <v>1100</v>
      </c>
      <c r="AQ5">
        <f t="shared" si="6"/>
        <v>1930</v>
      </c>
      <c r="AR5" s="2">
        <v>40969</v>
      </c>
      <c r="AS5">
        <v>620</v>
      </c>
      <c r="AT5">
        <v>830</v>
      </c>
      <c r="AU5">
        <f t="shared" si="7"/>
        <v>1450</v>
      </c>
      <c r="AV5" s="2">
        <v>40969</v>
      </c>
      <c r="AY5">
        <f t="shared" si="8"/>
        <v>0</v>
      </c>
    </row>
    <row r="6" spans="1:51">
      <c r="A6" t="s">
        <v>232</v>
      </c>
      <c r="B6" t="s">
        <v>233</v>
      </c>
      <c r="C6" t="s">
        <v>70</v>
      </c>
      <c r="P6" s="2">
        <v>40738</v>
      </c>
      <c r="Q6">
        <v>500</v>
      </c>
      <c r="R6">
        <v>570</v>
      </c>
      <c r="S6">
        <f t="shared" si="0"/>
        <v>1070</v>
      </c>
      <c r="T6" s="2">
        <v>40801</v>
      </c>
      <c r="U6">
        <v>190</v>
      </c>
      <c r="V6">
        <v>220</v>
      </c>
      <c r="W6">
        <f t="shared" si="1"/>
        <v>410</v>
      </c>
      <c r="X6" s="2">
        <v>40833</v>
      </c>
      <c r="Y6" s="33">
        <v>150</v>
      </c>
      <c r="Z6" s="33">
        <v>170</v>
      </c>
      <c r="AA6">
        <f t="shared" si="2"/>
        <v>320</v>
      </c>
      <c r="AB6" s="2">
        <v>40872</v>
      </c>
      <c r="AC6">
        <v>130</v>
      </c>
      <c r="AD6">
        <v>160</v>
      </c>
      <c r="AE6">
        <f t="shared" si="3"/>
        <v>290</v>
      </c>
      <c r="AF6" s="2">
        <v>40892</v>
      </c>
      <c r="AG6">
        <v>130</v>
      </c>
      <c r="AH6">
        <v>170</v>
      </c>
      <c r="AI6">
        <f t="shared" si="4"/>
        <v>300</v>
      </c>
      <c r="AJ6" s="2">
        <v>40926</v>
      </c>
      <c r="AK6">
        <v>170</v>
      </c>
      <c r="AL6">
        <v>220</v>
      </c>
      <c r="AM6">
        <f t="shared" si="5"/>
        <v>390</v>
      </c>
      <c r="AN6" s="2">
        <v>40952</v>
      </c>
      <c r="AO6">
        <v>230</v>
      </c>
      <c r="AP6">
        <v>280</v>
      </c>
      <c r="AQ6">
        <f t="shared" si="6"/>
        <v>510</v>
      </c>
      <c r="AR6" s="2">
        <v>40989</v>
      </c>
      <c r="AS6">
        <v>160</v>
      </c>
      <c r="AT6">
        <v>210</v>
      </c>
      <c r="AU6">
        <f t="shared" si="7"/>
        <v>370</v>
      </c>
      <c r="AV6" s="2">
        <v>40989</v>
      </c>
      <c r="AY6">
        <f t="shared" si="8"/>
        <v>0</v>
      </c>
    </row>
    <row r="7" spans="1:51">
      <c r="A7" t="s">
        <v>234</v>
      </c>
      <c r="B7" t="s">
        <v>235</v>
      </c>
      <c r="C7" t="s">
        <v>71</v>
      </c>
      <c r="P7" s="2">
        <v>40738</v>
      </c>
      <c r="Q7">
        <v>440</v>
      </c>
      <c r="R7">
        <v>490</v>
      </c>
      <c r="S7">
        <f t="shared" si="0"/>
        <v>930</v>
      </c>
      <c r="T7" s="2">
        <v>40801</v>
      </c>
      <c r="U7">
        <v>220</v>
      </c>
      <c r="V7">
        <v>260</v>
      </c>
      <c r="W7">
        <f t="shared" si="1"/>
        <v>480</v>
      </c>
      <c r="X7" s="2">
        <v>40828</v>
      </c>
      <c r="Y7" s="33">
        <v>160</v>
      </c>
      <c r="Z7" s="33">
        <v>190</v>
      </c>
      <c r="AA7">
        <f t="shared" si="2"/>
        <v>350</v>
      </c>
      <c r="AB7" s="2">
        <v>40861</v>
      </c>
      <c r="AC7">
        <v>120</v>
      </c>
      <c r="AD7">
        <v>160</v>
      </c>
      <c r="AE7">
        <f t="shared" si="3"/>
        <v>280</v>
      </c>
      <c r="AF7" s="2">
        <v>40892</v>
      </c>
      <c r="AG7">
        <v>460</v>
      </c>
      <c r="AH7">
        <v>570</v>
      </c>
      <c r="AI7">
        <f t="shared" si="4"/>
        <v>1030</v>
      </c>
      <c r="AJ7" s="2">
        <v>40926</v>
      </c>
      <c r="AK7">
        <v>250</v>
      </c>
      <c r="AL7">
        <v>330</v>
      </c>
      <c r="AM7">
        <f t="shared" si="5"/>
        <v>580</v>
      </c>
      <c r="AN7" s="2">
        <v>40952</v>
      </c>
      <c r="AO7">
        <v>160</v>
      </c>
      <c r="AP7">
        <v>200</v>
      </c>
      <c r="AQ7">
        <f t="shared" si="6"/>
        <v>360</v>
      </c>
      <c r="AR7" s="2">
        <v>40969</v>
      </c>
      <c r="AS7">
        <v>130</v>
      </c>
      <c r="AT7">
        <v>170</v>
      </c>
      <c r="AU7">
        <f t="shared" si="7"/>
        <v>300</v>
      </c>
      <c r="AV7" s="2">
        <v>40969</v>
      </c>
      <c r="AY7">
        <f t="shared" si="8"/>
        <v>0</v>
      </c>
    </row>
    <row r="8" spans="1:51">
      <c r="A8" t="s">
        <v>236</v>
      </c>
      <c r="C8" t="s">
        <v>72</v>
      </c>
      <c r="P8" s="2">
        <v>40741</v>
      </c>
      <c r="Q8">
        <v>48</v>
      </c>
      <c r="R8">
        <v>51</v>
      </c>
      <c r="S8">
        <f t="shared" si="0"/>
        <v>99</v>
      </c>
      <c r="T8" s="2">
        <v>40800</v>
      </c>
      <c r="U8">
        <v>20</v>
      </c>
      <c r="V8">
        <v>24</v>
      </c>
      <c r="W8">
        <f t="shared" si="1"/>
        <v>44</v>
      </c>
      <c r="X8" s="2">
        <v>40829</v>
      </c>
      <c r="Y8" s="33">
        <v>18</v>
      </c>
      <c r="Z8" s="33">
        <v>19</v>
      </c>
      <c r="AA8">
        <f t="shared" si="2"/>
        <v>37</v>
      </c>
      <c r="AB8" s="2">
        <v>40857</v>
      </c>
      <c r="AC8">
        <v>14</v>
      </c>
      <c r="AD8">
        <v>17</v>
      </c>
      <c r="AE8">
        <f t="shared" si="3"/>
        <v>31</v>
      </c>
      <c r="AF8" s="2">
        <v>40884</v>
      </c>
      <c r="AG8">
        <v>16</v>
      </c>
      <c r="AH8">
        <v>21</v>
      </c>
      <c r="AI8">
        <f t="shared" si="4"/>
        <v>37</v>
      </c>
      <c r="AJ8" s="2">
        <v>40925</v>
      </c>
      <c r="AK8">
        <v>14</v>
      </c>
      <c r="AL8">
        <v>17</v>
      </c>
      <c r="AM8">
        <f t="shared" si="5"/>
        <v>31</v>
      </c>
      <c r="AN8" s="2">
        <v>40958</v>
      </c>
      <c r="AO8">
        <v>13</v>
      </c>
      <c r="AP8">
        <v>18</v>
      </c>
      <c r="AQ8">
        <f t="shared" si="6"/>
        <v>31</v>
      </c>
      <c r="AR8" s="2">
        <v>40996</v>
      </c>
      <c r="AS8">
        <v>17</v>
      </c>
      <c r="AT8">
        <v>20</v>
      </c>
      <c r="AU8">
        <f t="shared" si="7"/>
        <v>37</v>
      </c>
      <c r="AV8" s="2">
        <v>40996</v>
      </c>
      <c r="AY8">
        <f t="shared" si="8"/>
        <v>0</v>
      </c>
    </row>
    <row r="9" spans="1:51">
      <c r="A9" t="s">
        <v>237</v>
      </c>
      <c r="C9" t="s">
        <v>73</v>
      </c>
      <c r="P9" s="2">
        <v>40750</v>
      </c>
      <c r="Q9">
        <v>73</v>
      </c>
      <c r="R9">
        <v>85</v>
      </c>
      <c r="S9">
        <f t="shared" si="0"/>
        <v>158</v>
      </c>
      <c r="T9" s="2">
        <v>40811</v>
      </c>
      <c r="U9">
        <v>34</v>
      </c>
      <c r="V9">
        <v>42</v>
      </c>
      <c r="W9">
        <f t="shared" si="1"/>
        <v>76</v>
      </c>
      <c r="X9" s="2">
        <v>40830</v>
      </c>
      <c r="Y9" s="33">
        <v>32</v>
      </c>
      <c r="Z9" s="33">
        <v>43</v>
      </c>
      <c r="AA9">
        <f t="shared" si="2"/>
        <v>75</v>
      </c>
      <c r="AB9" s="2">
        <v>40858</v>
      </c>
      <c r="AC9">
        <v>30</v>
      </c>
      <c r="AD9">
        <v>40</v>
      </c>
      <c r="AE9">
        <f t="shared" si="3"/>
        <v>70</v>
      </c>
      <c r="AF9" s="2">
        <v>40887</v>
      </c>
      <c r="AG9">
        <v>65</v>
      </c>
      <c r="AH9">
        <v>90</v>
      </c>
      <c r="AI9">
        <f t="shared" si="4"/>
        <v>155</v>
      </c>
      <c r="AJ9" s="2">
        <v>40918</v>
      </c>
      <c r="AK9">
        <v>11</v>
      </c>
      <c r="AL9">
        <v>17</v>
      </c>
      <c r="AM9">
        <f t="shared" si="5"/>
        <v>28</v>
      </c>
      <c r="AN9" s="2">
        <v>40958</v>
      </c>
      <c r="AO9">
        <v>30</v>
      </c>
      <c r="AP9">
        <v>38</v>
      </c>
      <c r="AQ9">
        <f t="shared" si="6"/>
        <v>68</v>
      </c>
      <c r="AR9" s="2">
        <v>40994</v>
      </c>
      <c r="AS9">
        <v>14</v>
      </c>
      <c r="AT9">
        <v>17</v>
      </c>
      <c r="AU9">
        <f t="shared" si="7"/>
        <v>31</v>
      </c>
      <c r="AV9" s="2">
        <v>40994</v>
      </c>
      <c r="AY9">
        <f t="shared" si="8"/>
        <v>0</v>
      </c>
    </row>
    <row r="10" spans="1:51">
      <c r="A10" t="s">
        <v>238</v>
      </c>
      <c r="B10" t="s">
        <v>239</v>
      </c>
      <c r="C10" t="s">
        <v>74</v>
      </c>
      <c r="P10" s="2">
        <v>40762</v>
      </c>
      <c r="Q10">
        <v>120</v>
      </c>
      <c r="R10">
        <v>130</v>
      </c>
      <c r="S10">
        <f t="shared" si="0"/>
        <v>250</v>
      </c>
      <c r="T10" s="2">
        <v>40811</v>
      </c>
      <c r="U10">
        <v>190</v>
      </c>
      <c r="V10">
        <v>210</v>
      </c>
      <c r="W10">
        <f t="shared" si="1"/>
        <v>400</v>
      </c>
      <c r="X10" s="2">
        <v>40830</v>
      </c>
      <c r="Y10" s="33">
        <v>200</v>
      </c>
      <c r="Z10" s="33">
        <v>250</v>
      </c>
      <c r="AA10">
        <f t="shared" si="2"/>
        <v>450</v>
      </c>
      <c r="AB10" s="2">
        <v>40858</v>
      </c>
      <c r="AC10">
        <v>110</v>
      </c>
      <c r="AD10">
        <v>140</v>
      </c>
      <c r="AE10">
        <f t="shared" si="3"/>
        <v>250</v>
      </c>
      <c r="AF10" s="2">
        <v>40887</v>
      </c>
      <c r="AG10">
        <v>100</v>
      </c>
      <c r="AH10">
        <v>120</v>
      </c>
      <c r="AI10">
        <f t="shared" si="4"/>
        <v>220</v>
      </c>
      <c r="AJ10" s="2">
        <v>40918</v>
      </c>
      <c r="AK10">
        <v>23</v>
      </c>
      <c r="AL10">
        <v>28</v>
      </c>
      <c r="AM10">
        <f t="shared" si="5"/>
        <v>51</v>
      </c>
      <c r="AN10" s="2">
        <v>40958</v>
      </c>
      <c r="AO10">
        <v>16</v>
      </c>
      <c r="AP10">
        <v>21</v>
      </c>
      <c r="AQ10">
        <f t="shared" si="6"/>
        <v>37</v>
      </c>
      <c r="AR10" s="2">
        <v>40994</v>
      </c>
      <c r="AS10">
        <v>23</v>
      </c>
      <c r="AT10">
        <v>34</v>
      </c>
      <c r="AU10">
        <f t="shared" si="7"/>
        <v>57</v>
      </c>
      <c r="AV10" s="2">
        <v>40994</v>
      </c>
      <c r="AY10">
        <f t="shared" si="8"/>
        <v>0</v>
      </c>
    </row>
    <row r="11" spans="1:51">
      <c r="A11" t="s">
        <v>240</v>
      </c>
      <c r="C11" t="s">
        <v>75</v>
      </c>
      <c r="P11" s="2">
        <v>40762</v>
      </c>
      <c r="Q11">
        <v>140</v>
      </c>
      <c r="R11">
        <v>170</v>
      </c>
      <c r="S11">
        <f t="shared" si="0"/>
        <v>310</v>
      </c>
      <c r="T11" s="2">
        <v>40802</v>
      </c>
      <c r="U11">
        <v>45</v>
      </c>
      <c r="V11">
        <v>51</v>
      </c>
      <c r="W11">
        <f t="shared" si="1"/>
        <v>96</v>
      </c>
      <c r="X11" s="2">
        <v>40830</v>
      </c>
      <c r="Y11" s="33">
        <v>120</v>
      </c>
      <c r="Z11" s="33">
        <v>140</v>
      </c>
      <c r="AA11">
        <f t="shared" si="2"/>
        <v>260</v>
      </c>
      <c r="AB11" s="2">
        <v>40858</v>
      </c>
      <c r="AC11">
        <v>81</v>
      </c>
      <c r="AD11">
        <v>98</v>
      </c>
      <c r="AE11">
        <f t="shared" si="3"/>
        <v>179</v>
      </c>
      <c r="AF11" s="2">
        <v>40887</v>
      </c>
      <c r="AG11">
        <v>54</v>
      </c>
      <c r="AH11">
        <v>72</v>
      </c>
      <c r="AI11">
        <f t="shared" si="4"/>
        <v>126</v>
      </c>
      <c r="AJ11" s="2">
        <v>40918</v>
      </c>
      <c r="AK11">
        <v>120</v>
      </c>
      <c r="AL11">
        <v>150</v>
      </c>
      <c r="AM11">
        <f t="shared" si="5"/>
        <v>270</v>
      </c>
      <c r="AN11" s="2">
        <v>40958</v>
      </c>
      <c r="AO11">
        <v>42</v>
      </c>
      <c r="AP11">
        <v>56</v>
      </c>
      <c r="AQ11">
        <f t="shared" si="6"/>
        <v>98</v>
      </c>
      <c r="AR11" s="2">
        <v>40996</v>
      </c>
      <c r="AS11">
        <v>150</v>
      </c>
      <c r="AT11">
        <v>220</v>
      </c>
      <c r="AU11">
        <f t="shared" si="7"/>
        <v>370</v>
      </c>
      <c r="AV11" s="2">
        <v>40996</v>
      </c>
      <c r="AY11">
        <f t="shared" si="8"/>
        <v>0</v>
      </c>
    </row>
    <row r="12" spans="1:51">
      <c r="A12" t="s">
        <v>241</v>
      </c>
      <c r="B12" t="s">
        <v>242</v>
      </c>
      <c r="C12" t="s">
        <v>76</v>
      </c>
      <c r="P12" s="2">
        <v>40761</v>
      </c>
      <c r="Q12">
        <v>50</v>
      </c>
      <c r="R12">
        <v>60</v>
      </c>
      <c r="S12">
        <f t="shared" si="0"/>
        <v>110</v>
      </c>
      <c r="T12" s="2">
        <v>40795</v>
      </c>
      <c r="U12">
        <v>14</v>
      </c>
      <c r="V12">
        <v>13</v>
      </c>
      <c r="W12">
        <f t="shared" si="1"/>
        <v>27</v>
      </c>
      <c r="X12" s="2">
        <v>40830</v>
      </c>
      <c r="Y12" s="33">
        <v>7.1</v>
      </c>
      <c r="Z12" s="33">
        <v>11</v>
      </c>
      <c r="AA12">
        <f t="shared" si="2"/>
        <v>18.100000000000001</v>
      </c>
      <c r="AB12" s="2">
        <v>40865</v>
      </c>
      <c r="AC12">
        <v>42</v>
      </c>
      <c r="AD12">
        <v>49</v>
      </c>
      <c r="AE12">
        <f t="shared" si="3"/>
        <v>91</v>
      </c>
      <c r="AF12" s="2">
        <v>40891</v>
      </c>
      <c r="AG12">
        <v>110</v>
      </c>
      <c r="AH12">
        <v>130</v>
      </c>
      <c r="AI12">
        <f t="shared" si="4"/>
        <v>240</v>
      </c>
      <c r="AJ12" s="2">
        <v>40925</v>
      </c>
      <c r="AK12">
        <v>210</v>
      </c>
      <c r="AL12">
        <v>270</v>
      </c>
      <c r="AM12">
        <f t="shared" si="5"/>
        <v>480</v>
      </c>
      <c r="AN12" s="2">
        <v>40958</v>
      </c>
      <c r="AO12">
        <v>170</v>
      </c>
      <c r="AP12">
        <v>230</v>
      </c>
      <c r="AQ12">
        <f t="shared" si="6"/>
        <v>400</v>
      </c>
      <c r="AR12" s="2">
        <v>40994</v>
      </c>
      <c r="AS12">
        <v>81</v>
      </c>
      <c r="AT12">
        <v>110</v>
      </c>
      <c r="AU12">
        <f t="shared" si="7"/>
        <v>191</v>
      </c>
      <c r="AV12" s="2">
        <v>40994</v>
      </c>
      <c r="AY12">
        <f t="shared" si="8"/>
        <v>0</v>
      </c>
    </row>
    <row r="13" spans="1:51">
      <c r="A13" t="s">
        <v>243</v>
      </c>
      <c r="C13" t="s">
        <v>77</v>
      </c>
      <c r="P13" s="2">
        <v>40761</v>
      </c>
      <c r="Q13">
        <v>67</v>
      </c>
      <c r="R13">
        <v>76</v>
      </c>
      <c r="S13">
        <f t="shared" si="0"/>
        <v>143</v>
      </c>
      <c r="T13" s="2">
        <v>40795</v>
      </c>
      <c r="U13">
        <v>80</v>
      </c>
      <c r="V13">
        <v>97</v>
      </c>
      <c r="W13">
        <f t="shared" si="1"/>
        <v>177</v>
      </c>
      <c r="X13" s="2">
        <v>40830</v>
      </c>
      <c r="Y13" s="33">
        <v>27</v>
      </c>
      <c r="Z13" s="33">
        <v>35</v>
      </c>
      <c r="AA13">
        <f t="shared" si="2"/>
        <v>62</v>
      </c>
      <c r="AB13" s="2">
        <v>40865</v>
      </c>
      <c r="AC13">
        <v>65</v>
      </c>
      <c r="AD13">
        <v>82</v>
      </c>
      <c r="AE13">
        <f t="shared" si="3"/>
        <v>147</v>
      </c>
      <c r="AF13" s="2">
        <v>40891</v>
      </c>
      <c r="AG13">
        <v>30</v>
      </c>
      <c r="AH13">
        <v>43</v>
      </c>
      <c r="AI13">
        <f t="shared" si="4"/>
        <v>73</v>
      </c>
      <c r="AJ13" s="2">
        <v>40935</v>
      </c>
      <c r="AK13">
        <v>96</v>
      </c>
      <c r="AL13">
        <v>120</v>
      </c>
      <c r="AM13">
        <f t="shared" si="5"/>
        <v>216</v>
      </c>
      <c r="AN13" s="2">
        <v>40958</v>
      </c>
      <c r="AO13">
        <v>140</v>
      </c>
      <c r="AP13">
        <v>200</v>
      </c>
      <c r="AQ13">
        <f t="shared" si="6"/>
        <v>340</v>
      </c>
      <c r="AR13" s="2">
        <v>40994</v>
      </c>
      <c r="AS13">
        <v>69</v>
      </c>
      <c r="AT13">
        <v>96</v>
      </c>
      <c r="AU13">
        <f t="shared" si="7"/>
        <v>165</v>
      </c>
      <c r="AV13" s="2">
        <v>40994</v>
      </c>
      <c r="AY13">
        <f t="shared" si="8"/>
        <v>0</v>
      </c>
    </row>
    <row r="14" spans="1:51">
      <c r="A14" t="s">
        <v>244</v>
      </c>
      <c r="C14" t="s">
        <v>78</v>
      </c>
      <c r="P14" s="2">
        <v>40750</v>
      </c>
      <c r="Q14">
        <v>71</v>
      </c>
      <c r="R14">
        <v>87</v>
      </c>
      <c r="S14">
        <f t="shared" si="0"/>
        <v>158</v>
      </c>
      <c r="T14" s="2">
        <v>40799</v>
      </c>
      <c r="U14">
        <v>110</v>
      </c>
      <c r="V14">
        <v>130</v>
      </c>
      <c r="W14">
        <f t="shared" si="1"/>
        <v>240</v>
      </c>
      <c r="X14" s="2">
        <v>40829</v>
      </c>
      <c r="Y14" s="33">
        <v>37</v>
      </c>
      <c r="Z14" s="33">
        <v>42</v>
      </c>
      <c r="AA14">
        <f t="shared" si="2"/>
        <v>79</v>
      </c>
      <c r="AB14" s="2">
        <v>40857</v>
      </c>
      <c r="AC14">
        <v>29</v>
      </c>
      <c r="AD14">
        <v>34</v>
      </c>
      <c r="AE14">
        <f t="shared" si="3"/>
        <v>63</v>
      </c>
      <c r="AF14" s="2">
        <v>40888</v>
      </c>
      <c r="AG14">
        <v>22</v>
      </c>
      <c r="AH14">
        <v>31</v>
      </c>
      <c r="AI14">
        <f t="shared" si="4"/>
        <v>53</v>
      </c>
      <c r="AJ14" s="2">
        <v>40915</v>
      </c>
      <c r="AK14">
        <v>29</v>
      </c>
      <c r="AL14">
        <v>32</v>
      </c>
      <c r="AM14">
        <f t="shared" si="5"/>
        <v>61</v>
      </c>
      <c r="AN14" s="2">
        <v>40945</v>
      </c>
      <c r="AO14">
        <v>180</v>
      </c>
      <c r="AP14">
        <v>250</v>
      </c>
      <c r="AQ14">
        <f t="shared" si="6"/>
        <v>430</v>
      </c>
      <c r="AR14" s="2">
        <v>40991</v>
      </c>
      <c r="AS14">
        <v>32</v>
      </c>
      <c r="AT14">
        <v>44</v>
      </c>
      <c r="AU14">
        <f t="shared" si="7"/>
        <v>76</v>
      </c>
      <c r="AV14" s="2">
        <v>40991</v>
      </c>
      <c r="AY14">
        <f t="shared" si="8"/>
        <v>0</v>
      </c>
    </row>
    <row r="15" spans="1:51">
      <c r="A15" t="s">
        <v>245</v>
      </c>
      <c r="B15" t="s">
        <v>246</v>
      </c>
      <c r="C15" t="s">
        <v>79</v>
      </c>
      <c r="D15" s="2">
        <v>41028</v>
      </c>
      <c r="E15">
        <v>1300</v>
      </c>
      <c r="F15">
        <v>1400</v>
      </c>
      <c r="G15">
        <f t="shared" ref="G15:G16" si="9">E15+F15</f>
        <v>2700</v>
      </c>
      <c r="H15" s="2">
        <v>41062</v>
      </c>
      <c r="I15">
        <v>570</v>
      </c>
      <c r="J15">
        <v>600</v>
      </c>
      <c r="K15">
        <f t="shared" ref="K15:K16" si="10">I15+J15</f>
        <v>1170</v>
      </c>
      <c r="L15" s="2">
        <v>41088</v>
      </c>
      <c r="M15">
        <v>110</v>
      </c>
      <c r="N15">
        <v>120</v>
      </c>
      <c r="O15">
        <f t="shared" ref="O15:O16" si="11">M15+N15</f>
        <v>230</v>
      </c>
      <c r="P15" s="2">
        <v>40778</v>
      </c>
      <c r="Q15">
        <v>150</v>
      </c>
      <c r="R15">
        <v>17</v>
      </c>
      <c r="S15">
        <f t="shared" si="0"/>
        <v>167</v>
      </c>
      <c r="T15" s="2">
        <v>40801</v>
      </c>
      <c r="U15">
        <v>300</v>
      </c>
      <c r="V15">
        <v>350</v>
      </c>
      <c r="W15">
        <f t="shared" si="1"/>
        <v>650</v>
      </c>
      <c r="X15" s="2">
        <v>40829</v>
      </c>
      <c r="Y15" s="33">
        <v>50</v>
      </c>
      <c r="Z15" s="33">
        <v>59</v>
      </c>
      <c r="AA15">
        <f t="shared" si="2"/>
        <v>109</v>
      </c>
      <c r="AB15" s="2">
        <v>40857</v>
      </c>
      <c r="AC15">
        <v>31</v>
      </c>
      <c r="AD15">
        <v>41</v>
      </c>
      <c r="AE15">
        <f t="shared" si="3"/>
        <v>72</v>
      </c>
      <c r="AF15" s="2">
        <v>40888</v>
      </c>
      <c r="AG15">
        <v>25</v>
      </c>
      <c r="AH15">
        <v>35</v>
      </c>
      <c r="AI15">
        <f t="shared" si="4"/>
        <v>60</v>
      </c>
      <c r="AJ15" s="2">
        <v>40915</v>
      </c>
      <c r="AK15">
        <v>41</v>
      </c>
      <c r="AL15">
        <v>54</v>
      </c>
      <c r="AM15">
        <f t="shared" si="5"/>
        <v>95</v>
      </c>
      <c r="AN15" s="2">
        <v>40945</v>
      </c>
      <c r="AO15">
        <v>48</v>
      </c>
      <c r="AP15">
        <v>70</v>
      </c>
      <c r="AQ15">
        <f t="shared" si="6"/>
        <v>118</v>
      </c>
      <c r="AR15" s="2">
        <v>40991</v>
      </c>
      <c r="AS15">
        <v>360</v>
      </c>
      <c r="AT15">
        <v>500</v>
      </c>
      <c r="AU15">
        <f t="shared" si="7"/>
        <v>860</v>
      </c>
      <c r="AV15" s="2">
        <v>40991</v>
      </c>
      <c r="AY15">
        <f t="shared" si="8"/>
        <v>0</v>
      </c>
    </row>
    <row r="16" spans="1:51">
      <c r="A16" t="s">
        <v>247</v>
      </c>
      <c r="C16" t="s">
        <v>80</v>
      </c>
      <c r="D16" s="2">
        <v>41028</v>
      </c>
      <c r="E16">
        <v>1200</v>
      </c>
      <c r="F16">
        <v>1200</v>
      </c>
      <c r="G16">
        <f t="shared" si="9"/>
        <v>2400</v>
      </c>
      <c r="H16" s="2">
        <v>41062</v>
      </c>
      <c r="I16">
        <v>970</v>
      </c>
      <c r="J16">
        <v>1000</v>
      </c>
      <c r="K16">
        <f t="shared" si="10"/>
        <v>1970</v>
      </c>
      <c r="L16" s="2">
        <v>41088</v>
      </c>
      <c r="M16">
        <v>1700</v>
      </c>
      <c r="N16">
        <v>1800</v>
      </c>
      <c r="O16">
        <f t="shared" si="11"/>
        <v>3500</v>
      </c>
      <c r="P16" s="2">
        <v>40778</v>
      </c>
      <c r="Q16" s="34">
        <v>450</v>
      </c>
      <c r="R16" s="34">
        <v>510</v>
      </c>
      <c r="S16">
        <f t="shared" si="0"/>
        <v>960</v>
      </c>
      <c r="T16" s="2">
        <v>40801</v>
      </c>
      <c r="U16">
        <v>860</v>
      </c>
      <c r="V16">
        <v>1000</v>
      </c>
      <c r="W16">
        <f t="shared" si="1"/>
        <v>1860</v>
      </c>
      <c r="X16" s="2">
        <v>40833</v>
      </c>
      <c r="Y16" s="33">
        <v>750</v>
      </c>
      <c r="Z16" s="33">
        <v>910</v>
      </c>
      <c r="AA16">
        <f t="shared" si="2"/>
        <v>1660</v>
      </c>
      <c r="AB16" s="2">
        <v>40865</v>
      </c>
      <c r="AC16">
        <v>780</v>
      </c>
      <c r="AD16">
        <v>960</v>
      </c>
      <c r="AE16">
        <f t="shared" si="3"/>
        <v>1740</v>
      </c>
      <c r="AF16" s="2">
        <v>40893</v>
      </c>
      <c r="AG16">
        <v>150</v>
      </c>
      <c r="AH16">
        <v>200</v>
      </c>
      <c r="AI16">
        <f t="shared" si="4"/>
        <v>350</v>
      </c>
      <c r="AJ16" s="2">
        <v>40913</v>
      </c>
      <c r="AK16">
        <v>1800</v>
      </c>
      <c r="AL16">
        <v>2300</v>
      </c>
      <c r="AM16">
        <f t="shared" si="5"/>
        <v>4100</v>
      </c>
      <c r="AN16" s="2">
        <v>40945</v>
      </c>
      <c r="AO16">
        <v>150</v>
      </c>
      <c r="AP16">
        <v>200</v>
      </c>
      <c r="AQ16">
        <f t="shared" si="6"/>
        <v>350</v>
      </c>
      <c r="AR16" s="2">
        <v>40972</v>
      </c>
      <c r="AS16">
        <v>250</v>
      </c>
      <c r="AT16">
        <v>330</v>
      </c>
      <c r="AU16">
        <f t="shared" si="7"/>
        <v>580</v>
      </c>
      <c r="AV16" s="2">
        <v>40972</v>
      </c>
      <c r="AY16">
        <f t="shared" si="8"/>
        <v>0</v>
      </c>
    </row>
    <row r="17" spans="1:51">
      <c r="A17" t="s">
        <v>248</v>
      </c>
      <c r="B17" t="s">
        <v>249</v>
      </c>
      <c r="C17" t="s">
        <v>81</v>
      </c>
      <c r="P17" s="2">
        <v>40763</v>
      </c>
      <c r="Q17">
        <v>520</v>
      </c>
      <c r="R17">
        <v>590</v>
      </c>
      <c r="S17">
        <f t="shared" si="0"/>
        <v>1110</v>
      </c>
      <c r="T17" s="2">
        <v>40794</v>
      </c>
      <c r="U17">
        <v>280</v>
      </c>
      <c r="V17">
        <v>330</v>
      </c>
      <c r="W17">
        <f t="shared" si="1"/>
        <v>610</v>
      </c>
      <c r="X17" s="2">
        <v>40826</v>
      </c>
      <c r="Y17" s="33">
        <v>250</v>
      </c>
      <c r="Z17" s="33">
        <v>300</v>
      </c>
      <c r="AA17">
        <f t="shared" si="2"/>
        <v>550</v>
      </c>
      <c r="AB17" s="2">
        <v>40868</v>
      </c>
      <c r="AC17">
        <v>94</v>
      </c>
      <c r="AD17">
        <v>120</v>
      </c>
      <c r="AE17">
        <f t="shared" si="3"/>
        <v>214</v>
      </c>
      <c r="AF17" s="2">
        <v>40889</v>
      </c>
      <c r="AG17">
        <v>100</v>
      </c>
      <c r="AH17">
        <v>130</v>
      </c>
      <c r="AI17">
        <f t="shared" si="4"/>
        <v>230</v>
      </c>
      <c r="AJ17" s="2">
        <v>40933</v>
      </c>
      <c r="AK17">
        <v>96</v>
      </c>
      <c r="AL17">
        <v>130</v>
      </c>
      <c r="AM17">
        <f t="shared" si="5"/>
        <v>226</v>
      </c>
      <c r="AN17" s="2">
        <v>40952</v>
      </c>
      <c r="AO17">
        <v>99</v>
      </c>
      <c r="AP17">
        <v>130</v>
      </c>
      <c r="AQ17">
        <f t="shared" si="6"/>
        <v>229</v>
      </c>
      <c r="AR17" s="2">
        <v>40989</v>
      </c>
      <c r="AS17">
        <v>63</v>
      </c>
      <c r="AT17">
        <v>84</v>
      </c>
      <c r="AU17">
        <f t="shared" si="7"/>
        <v>147</v>
      </c>
      <c r="AV17" s="2">
        <v>40989</v>
      </c>
      <c r="AY17">
        <f t="shared" si="8"/>
        <v>0</v>
      </c>
    </row>
    <row r="18" spans="1:51">
      <c r="A18" t="s">
        <v>250</v>
      </c>
      <c r="C18" t="s">
        <v>82</v>
      </c>
      <c r="P18" s="2">
        <v>40741</v>
      </c>
      <c r="Q18">
        <v>260</v>
      </c>
      <c r="R18">
        <v>290</v>
      </c>
      <c r="S18">
        <f t="shared" si="0"/>
        <v>550</v>
      </c>
      <c r="T18" s="2">
        <v>40799</v>
      </c>
      <c r="U18">
        <v>35</v>
      </c>
      <c r="V18">
        <v>39</v>
      </c>
      <c r="W18">
        <f t="shared" si="1"/>
        <v>74</v>
      </c>
      <c r="X18" s="2">
        <v>40829</v>
      </c>
      <c r="Y18" s="33">
        <v>37</v>
      </c>
      <c r="Z18" s="33">
        <v>45</v>
      </c>
      <c r="AA18">
        <f t="shared" si="2"/>
        <v>82</v>
      </c>
      <c r="AB18" s="2">
        <v>40857</v>
      </c>
      <c r="AC18">
        <v>29</v>
      </c>
      <c r="AD18">
        <v>37</v>
      </c>
      <c r="AE18">
        <f t="shared" si="3"/>
        <v>66</v>
      </c>
      <c r="AF18" s="2">
        <v>40888</v>
      </c>
      <c r="AG18">
        <v>22</v>
      </c>
      <c r="AH18">
        <v>27</v>
      </c>
      <c r="AI18">
        <f t="shared" si="4"/>
        <v>49</v>
      </c>
      <c r="AJ18" s="2">
        <v>40921</v>
      </c>
      <c r="AK18">
        <v>17</v>
      </c>
      <c r="AL18">
        <v>27</v>
      </c>
      <c r="AM18">
        <f t="shared" si="5"/>
        <v>44</v>
      </c>
      <c r="AN18" s="2">
        <v>40945</v>
      </c>
      <c r="AO18">
        <v>61</v>
      </c>
      <c r="AP18">
        <v>81</v>
      </c>
      <c r="AQ18">
        <f t="shared" si="6"/>
        <v>142</v>
      </c>
      <c r="AR18" s="2">
        <v>40991</v>
      </c>
      <c r="AS18">
        <v>25</v>
      </c>
      <c r="AT18">
        <v>32</v>
      </c>
      <c r="AU18">
        <f t="shared" si="7"/>
        <v>57</v>
      </c>
      <c r="AV18" s="2">
        <v>40991</v>
      </c>
      <c r="AY18">
        <f t="shared" si="8"/>
        <v>0</v>
      </c>
    </row>
    <row r="19" spans="1:51">
      <c r="A19" t="s">
        <v>251</v>
      </c>
      <c r="C19" t="s">
        <v>83</v>
      </c>
      <c r="P19" s="2">
        <v>40750</v>
      </c>
      <c r="Q19">
        <v>800</v>
      </c>
      <c r="R19">
        <v>870</v>
      </c>
      <c r="S19">
        <f t="shared" si="0"/>
        <v>1670</v>
      </c>
      <c r="T19" s="2">
        <v>40795</v>
      </c>
      <c r="U19">
        <v>440</v>
      </c>
      <c r="V19">
        <v>550</v>
      </c>
      <c r="W19">
        <f t="shared" si="1"/>
        <v>990</v>
      </c>
      <c r="X19" s="2">
        <v>40833</v>
      </c>
      <c r="Y19" s="33">
        <v>210</v>
      </c>
      <c r="Z19" s="33">
        <v>250</v>
      </c>
      <c r="AA19">
        <f t="shared" si="2"/>
        <v>460</v>
      </c>
      <c r="AB19" s="2">
        <v>40865</v>
      </c>
      <c r="AC19">
        <v>420</v>
      </c>
      <c r="AD19">
        <v>520</v>
      </c>
      <c r="AE19">
        <f t="shared" si="3"/>
        <v>940</v>
      </c>
      <c r="AF19" s="2">
        <v>40893</v>
      </c>
      <c r="AG19">
        <v>290</v>
      </c>
      <c r="AH19">
        <v>370</v>
      </c>
      <c r="AI19">
        <f t="shared" si="4"/>
        <v>660</v>
      </c>
      <c r="AJ19" s="2">
        <v>40915</v>
      </c>
      <c r="AK19">
        <v>410</v>
      </c>
      <c r="AL19">
        <v>550</v>
      </c>
      <c r="AM19">
        <f t="shared" si="5"/>
        <v>960</v>
      </c>
      <c r="AN19" s="2">
        <v>40943</v>
      </c>
      <c r="AO19">
        <v>1100</v>
      </c>
      <c r="AP19">
        <v>1400</v>
      </c>
      <c r="AQ19">
        <f t="shared" si="6"/>
        <v>2500</v>
      </c>
      <c r="AR19" s="2">
        <v>40972</v>
      </c>
      <c r="AS19">
        <v>170</v>
      </c>
      <c r="AT19">
        <v>240</v>
      </c>
      <c r="AU19">
        <f t="shared" si="7"/>
        <v>410</v>
      </c>
      <c r="AV19" s="2">
        <v>40972</v>
      </c>
      <c r="AY19">
        <f t="shared" si="8"/>
        <v>0</v>
      </c>
    </row>
    <row r="20" spans="1:51">
      <c r="A20" t="s">
        <v>252</v>
      </c>
      <c r="C20" t="s">
        <v>84</v>
      </c>
      <c r="P20" s="2">
        <v>40763</v>
      </c>
      <c r="Q20">
        <v>290</v>
      </c>
      <c r="R20">
        <v>330</v>
      </c>
      <c r="S20">
        <f t="shared" si="0"/>
        <v>620</v>
      </c>
      <c r="T20" s="2">
        <v>40794</v>
      </c>
      <c r="U20">
        <v>220</v>
      </c>
      <c r="V20">
        <v>260</v>
      </c>
      <c r="W20">
        <f t="shared" si="1"/>
        <v>480</v>
      </c>
      <c r="X20" s="2">
        <v>40826</v>
      </c>
      <c r="Y20" s="33">
        <v>110</v>
      </c>
      <c r="Z20" s="33">
        <v>130</v>
      </c>
      <c r="AA20">
        <f t="shared" si="2"/>
        <v>240</v>
      </c>
      <c r="AB20" s="2">
        <v>40868</v>
      </c>
      <c r="AC20">
        <v>110</v>
      </c>
      <c r="AD20">
        <v>130</v>
      </c>
      <c r="AE20">
        <f t="shared" si="3"/>
        <v>240</v>
      </c>
      <c r="AF20" s="2">
        <v>40889</v>
      </c>
      <c r="AG20">
        <v>250</v>
      </c>
      <c r="AH20">
        <v>310</v>
      </c>
      <c r="AI20">
        <f t="shared" si="4"/>
        <v>560</v>
      </c>
      <c r="AJ20" s="2">
        <v>40933</v>
      </c>
      <c r="AK20">
        <v>80</v>
      </c>
      <c r="AL20">
        <v>110</v>
      </c>
      <c r="AM20">
        <f t="shared" si="5"/>
        <v>190</v>
      </c>
      <c r="AN20" s="2">
        <v>40952</v>
      </c>
      <c r="AO20">
        <v>68</v>
      </c>
      <c r="AP20">
        <v>95</v>
      </c>
      <c r="AQ20">
        <f t="shared" si="6"/>
        <v>163</v>
      </c>
      <c r="AR20" s="2">
        <v>40989</v>
      </c>
      <c r="AS20">
        <v>67</v>
      </c>
      <c r="AT20">
        <v>92</v>
      </c>
      <c r="AU20">
        <f t="shared" si="7"/>
        <v>159</v>
      </c>
      <c r="AV20" s="2">
        <v>40989</v>
      </c>
      <c r="AY20">
        <f t="shared" si="8"/>
        <v>0</v>
      </c>
    </row>
    <row r="21" spans="1:51">
      <c r="A21" t="s">
        <v>253</v>
      </c>
      <c r="B21" t="s">
        <v>254</v>
      </c>
      <c r="C21" t="s">
        <v>85</v>
      </c>
      <c r="P21" s="2">
        <v>40765</v>
      </c>
      <c r="Q21">
        <v>240</v>
      </c>
      <c r="R21">
        <v>260</v>
      </c>
      <c r="S21">
        <f t="shared" si="0"/>
        <v>500</v>
      </c>
      <c r="T21" s="2">
        <v>40794</v>
      </c>
      <c r="U21">
        <v>170</v>
      </c>
      <c r="V21">
        <v>190</v>
      </c>
      <c r="W21">
        <f t="shared" si="1"/>
        <v>360</v>
      </c>
      <c r="X21" s="2">
        <v>40823</v>
      </c>
      <c r="Y21" s="33">
        <v>160</v>
      </c>
      <c r="Z21" s="33">
        <v>210</v>
      </c>
      <c r="AA21">
        <f t="shared" si="2"/>
        <v>370</v>
      </c>
      <c r="AB21" s="2">
        <v>40854</v>
      </c>
      <c r="AC21">
        <v>330</v>
      </c>
      <c r="AD21">
        <v>420</v>
      </c>
      <c r="AE21">
        <f t="shared" si="3"/>
        <v>750</v>
      </c>
      <c r="AF21" s="2">
        <v>40882</v>
      </c>
      <c r="AG21">
        <v>210</v>
      </c>
      <c r="AH21">
        <v>270</v>
      </c>
      <c r="AI21">
        <f t="shared" si="4"/>
        <v>480</v>
      </c>
      <c r="AJ21" s="2">
        <v>40921</v>
      </c>
      <c r="AK21">
        <v>160</v>
      </c>
      <c r="AL21">
        <v>210</v>
      </c>
      <c r="AM21">
        <f t="shared" si="5"/>
        <v>370</v>
      </c>
      <c r="AN21" s="2">
        <v>40947</v>
      </c>
      <c r="AO21">
        <v>150</v>
      </c>
      <c r="AP21">
        <v>200</v>
      </c>
      <c r="AQ21">
        <f t="shared" si="6"/>
        <v>350</v>
      </c>
      <c r="AR21" s="2">
        <v>40983</v>
      </c>
      <c r="AS21">
        <v>210</v>
      </c>
      <c r="AT21">
        <v>290</v>
      </c>
      <c r="AU21">
        <f t="shared" si="7"/>
        <v>500</v>
      </c>
      <c r="AV21" s="2">
        <v>40983</v>
      </c>
      <c r="AY21">
        <f t="shared" si="8"/>
        <v>0</v>
      </c>
    </row>
    <row r="22" spans="1:51">
      <c r="A22" t="s">
        <v>255</v>
      </c>
      <c r="C22" t="s">
        <v>86</v>
      </c>
      <c r="P22" s="2">
        <v>40765</v>
      </c>
      <c r="Q22">
        <v>1200</v>
      </c>
      <c r="R22">
        <v>1400</v>
      </c>
      <c r="S22">
        <f t="shared" si="0"/>
        <v>2600</v>
      </c>
      <c r="T22" s="2">
        <v>40794</v>
      </c>
      <c r="U22">
        <v>540</v>
      </c>
      <c r="V22">
        <v>620</v>
      </c>
      <c r="W22">
        <f t="shared" si="1"/>
        <v>1160</v>
      </c>
      <c r="X22" s="2">
        <v>40823</v>
      </c>
      <c r="Y22" s="33">
        <v>820</v>
      </c>
      <c r="Z22" s="33">
        <v>960</v>
      </c>
      <c r="AA22">
        <f t="shared" si="2"/>
        <v>1780</v>
      </c>
      <c r="AB22" s="2">
        <v>40854</v>
      </c>
      <c r="AC22">
        <v>520</v>
      </c>
      <c r="AD22">
        <v>620</v>
      </c>
      <c r="AE22">
        <f t="shared" si="3"/>
        <v>1140</v>
      </c>
      <c r="AF22" s="2">
        <v>40882</v>
      </c>
      <c r="AG22">
        <v>420</v>
      </c>
      <c r="AH22">
        <v>500</v>
      </c>
      <c r="AI22">
        <f t="shared" si="4"/>
        <v>920</v>
      </c>
      <c r="AJ22" s="2">
        <v>40921</v>
      </c>
      <c r="AK22">
        <v>100</v>
      </c>
      <c r="AL22">
        <v>140</v>
      </c>
      <c r="AM22">
        <f t="shared" si="5"/>
        <v>240</v>
      </c>
      <c r="AN22" s="2">
        <v>40947</v>
      </c>
      <c r="AO22">
        <v>140</v>
      </c>
      <c r="AP22">
        <v>190</v>
      </c>
      <c r="AQ22">
        <f t="shared" si="6"/>
        <v>330</v>
      </c>
      <c r="AR22" s="2">
        <v>40983</v>
      </c>
      <c r="AS22">
        <v>150</v>
      </c>
      <c r="AT22">
        <v>230</v>
      </c>
      <c r="AU22">
        <f t="shared" si="7"/>
        <v>380</v>
      </c>
      <c r="AV22" s="2">
        <v>40983</v>
      </c>
      <c r="AY22">
        <f t="shared" si="8"/>
        <v>0</v>
      </c>
    </row>
    <row r="23" spans="1:51">
      <c r="A23" t="s">
        <v>256</v>
      </c>
      <c r="C23" t="s">
        <v>87</v>
      </c>
      <c r="P23" s="2">
        <v>40763</v>
      </c>
      <c r="Q23">
        <v>390</v>
      </c>
      <c r="R23">
        <v>420</v>
      </c>
      <c r="S23">
        <f t="shared" si="0"/>
        <v>810</v>
      </c>
      <c r="T23" s="2">
        <v>40794</v>
      </c>
      <c r="U23">
        <v>230</v>
      </c>
      <c r="V23">
        <v>250</v>
      </c>
      <c r="W23">
        <f t="shared" si="1"/>
        <v>480</v>
      </c>
      <c r="X23" s="2">
        <v>40826</v>
      </c>
      <c r="Y23" s="33">
        <v>230</v>
      </c>
      <c r="Z23" s="33">
        <v>270</v>
      </c>
      <c r="AA23">
        <f t="shared" si="2"/>
        <v>500</v>
      </c>
      <c r="AB23" s="2">
        <v>40868</v>
      </c>
      <c r="AC23">
        <v>160</v>
      </c>
      <c r="AD23">
        <v>200</v>
      </c>
      <c r="AE23">
        <f t="shared" si="3"/>
        <v>360</v>
      </c>
      <c r="AF23" s="2">
        <v>40889</v>
      </c>
      <c r="AG23">
        <v>150</v>
      </c>
      <c r="AH23">
        <v>200</v>
      </c>
      <c r="AI23">
        <f t="shared" si="4"/>
        <v>350</v>
      </c>
      <c r="AJ23" s="2">
        <v>40933</v>
      </c>
      <c r="AK23">
        <v>72</v>
      </c>
      <c r="AL23">
        <v>91</v>
      </c>
      <c r="AM23">
        <f t="shared" si="5"/>
        <v>163</v>
      </c>
      <c r="AN23" s="2">
        <v>40952</v>
      </c>
      <c r="AO23">
        <v>96</v>
      </c>
      <c r="AP23">
        <v>130</v>
      </c>
      <c r="AQ23">
        <f t="shared" si="6"/>
        <v>226</v>
      </c>
      <c r="AR23" s="2">
        <v>40989</v>
      </c>
      <c r="AS23">
        <v>67</v>
      </c>
      <c r="AT23">
        <v>99</v>
      </c>
      <c r="AU23">
        <f t="shared" si="7"/>
        <v>166</v>
      </c>
      <c r="AV23" s="2">
        <v>40989</v>
      </c>
      <c r="AY23">
        <f t="shared" si="8"/>
        <v>0</v>
      </c>
    </row>
    <row r="24" spans="1:51">
      <c r="A24" t="s">
        <v>257</v>
      </c>
      <c r="B24" t="s">
        <v>258</v>
      </c>
      <c r="C24" t="s">
        <v>88</v>
      </c>
      <c r="P24" s="2">
        <v>40763</v>
      </c>
      <c r="Q24">
        <v>330</v>
      </c>
      <c r="R24">
        <v>390</v>
      </c>
      <c r="S24">
        <f t="shared" si="0"/>
        <v>720</v>
      </c>
      <c r="T24" s="2">
        <v>40794</v>
      </c>
      <c r="U24">
        <v>280</v>
      </c>
      <c r="V24">
        <v>330</v>
      </c>
      <c r="W24">
        <f t="shared" si="1"/>
        <v>610</v>
      </c>
      <c r="X24" s="2">
        <v>40826</v>
      </c>
      <c r="Y24" s="33">
        <v>250</v>
      </c>
      <c r="Z24" s="33">
        <v>290</v>
      </c>
      <c r="AA24">
        <f t="shared" si="2"/>
        <v>540</v>
      </c>
      <c r="AB24" s="2">
        <v>40868</v>
      </c>
      <c r="AC24">
        <v>190</v>
      </c>
      <c r="AD24">
        <v>230</v>
      </c>
      <c r="AE24">
        <f t="shared" si="3"/>
        <v>420</v>
      </c>
      <c r="AF24" s="2">
        <v>40889</v>
      </c>
      <c r="AG24">
        <v>310</v>
      </c>
      <c r="AH24">
        <v>400</v>
      </c>
      <c r="AI24">
        <f t="shared" si="4"/>
        <v>710</v>
      </c>
      <c r="AJ24" s="2">
        <v>40933</v>
      </c>
      <c r="AK24">
        <v>110</v>
      </c>
      <c r="AL24">
        <v>150</v>
      </c>
      <c r="AM24">
        <f t="shared" si="5"/>
        <v>260</v>
      </c>
      <c r="AN24" s="2">
        <v>40952</v>
      </c>
      <c r="AO24">
        <v>190</v>
      </c>
      <c r="AP24">
        <v>250</v>
      </c>
      <c r="AQ24">
        <f t="shared" si="6"/>
        <v>440</v>
      </c>
      <c r="AR24" s="2">
        <v>40989</v>
      </c>
      <c r="AS24">
        <v>120</v>
      </c>
      <c r="AT24">
        <v>160</v>
      </c>
      <c r="AU24">
        <f t="shared" si="7"/>
        <v>280</v>
      </c>
      <c r="AV24" s="2">
        <v>40989</v>
      </c>
      <c r="AY24">
        <f t="shared" si="8"/>
        <v>0</v>
      </c>
    </row>
    <row r="25" spans="1:51">
      <c r="A25" t="s">
        <v>259</v>
      </c>
      <c r="B25" t="s">
        <v>260</v>
      </c>
      <c r="C25" t="s">
        <v>89</v>
      </c>
      <c r="P25" s="2">
        <v>40765</v>
      </c>
      <c r="Q25">
        <v>62</v>
      </c>
      <c r="R25">
        <v>66</v>
      </c>
      <c r="S25">
        <f t="shared" si="0"/>
        <v>128</v>
      </c>
      <c r="T25" s="2">
        <v>40795</v>
      </c>
      <c r="U25">
        <v>29</v>
      </c>
      <c r="V25">
        <v>34</v>
      </c>
      <c r="W25">
        <f t="shared" si="1"/>
        <v>63</v>
      </c>
      <c r="X25" s="2">
        <v>40827</v>
      </c>
      <c r="Y25" s="33">
        <v>1100</v>
      </c>
      <c r="Z25" s="33">
        <v>1300</v>
      </c>
      <c r="AA25">
        <f t="shared" si="2"/>
        <v>2400</v>
      </c>
      <c r="AB25" s="2">
        <v>40869</v>
      </c>
      <c r="AC25">
        <v>17</v>
      </c>
      <c r="AD25">
        <v>21</v>
      </c>
      <c r="AE25">
        <f t="shared" si="3"/>
        <v>38</v>
      </c>
      <c r="AF25" s="2">
        <v>40890</v>
      </c>
      <c r="AG25">
        <v>700</v>
      </c>
      <c r="AH25">
        <v>880</v>
      </c>
      <c r="AI25">
        <f t="shared" si="4"/>
        <v>1580</v>
      </c>
      <c r="AJ25" s="2">
        <v>40934</v>
      </c>
      <c r="AK25">
        <v>5</v>
      </c>
      <c r="AL25">
        <v>8.4</v>
      </c>
      <c r="AM25">
        <f t="shared" si="5"/>
        <v>13.4</v>
      </c>
      <c r="AN25" s="2">
        <v>40953</v>
      </c>
      <c r="AO25">
        <v>10</v>
      </c>
      <c r="AP25">
        <v>12</v>
      </c>
      <c r="AQ25">
        <f t="shared" si="6"/>
        <v>22</v>
      </c>
      <c r="AR25" s="2">
        <v>40990</v>
      </c>
      <c r="AS25">
        <v>350</v>
      </c>
      <c r="AT25">
        <v>480</v>
      </c>
      <c r="AU25">
        <f t="shared" si="7"/>
        <v>830</v>
      </c>
      <c r="AV25" s="2">
        <v>40990</v>
      </c>
      <c r="AY25">
        <f t="shared" si="8"/>
        <v>0</v>
      </c>
    </row>
    <row r="26" spans="1:51">
      <c r="A26" t="s">
        <v>261</v>
      </c>
      <c r="C26" t="s">
        <v>90</v>
      </c>
      <c r="P26" s="2">
        <v>40765</v>
      </c>
      <c r="Q26">
        <v>270</v>
      </c>
      <c r="R26">
        <v>320</v>
      </c>
      <c r="S26">
        <f t="shared" si="0"/>
        <v>590</v>
      </c>
      <c r="T26" s="2">
        <v>40795</v>
      </c>
      <c r="U26">
        <v>31</v>
      </c>
      <c r="V26">
        <v>34</v>
      </c>
      <c r="W26">
        <f t="shared" si="1"/>
        <v>65</v>
      </c>
      <c r="X26" s="2">
        <v>40827</v>
      </c>
      <c r="Y26" s="33">
        <v>90</v>
      </c>
      <c r="Z26" s="33">
        <v>120</v>
      </c>
      <c r="AA26">
        <f t="shared" si="2"/>
        <v>210</v>
      </c>
      <c r="AB26" s="2">
        <v>40869</v>
      </c>
      <c r="AC26">
        <v>29</v>
      </c>
      <c r="AD26">
        <v>40</v>
      </c>
      <c r="AE26">
        <f t="shared" si="3"/>
        <v>69</v>
      </c>
      <c r="AF26" s="2">
        <v>40890</v>
      </c>
      <c r="AG26">
        <v>32</v>
      </c>
      <c r="AH26">
        <v>34</v>
      </c>
      <c r="AI26">
        <f t="shared" si="4"/>
        <v>66</v>
      </c>
      <c r="AJ26" s="2">
        <v>40934</v>
      </c>
      <c r="AK26">
        <v>16</v>
      </c>
      <c r="AL26">
        <v>20</v>
      </c>
      <c r="AM26">
        <f t="shared" si="5"/>
        <v>36</v>
      </c>
      <c r="AN26" s="2">
        <v>40953</v>
      </c>
      <c r="AO26">
        <v>13</v>
      </c>
      <c r="AP26">
        <v>21</v>
      </c>
      <c r="AQ26">
        <f t="shared" si="6"/>
        <v>34</v>
      </c>
      <c r="AR26" s="2">
        <v>40990</v>
      </c>
      <c r="AS26">
        <v>22</v>
      </c>
      <c r="AT26">
        <v>25</v>
      </c>
      <c r="AU26">
        <f t="shared" si="7"/>
        <v>47</v>
      </c>
      <c r="AV26" s="2">
        <v>40990</v>
      </c>
      <c r="AY26">
        <f t="shared" si="8"/>
        <v>0</v>
      </c>
    </row>
    <row r="27" spans="1:51">
      <c r="A27" t="s">
        <v>262</v>
      </c>
      <c r="B27" t="s">
        <v>263</v>
      </c>
      <c r="C27" t="s">
        <v>91</v>
      </c>
      <c r="P27" s="2">
        <v>40765</v>
      </c>
      <c r="Q27">
        <v>49</v>
      </c>
      <c r="R27">
        <v>57</v>
      </c>
      <c r="S27">
        <f t="shared" si="0"/>
        <v>106</v>
      </c>
      <c r="T27" s="2">
        <v>40795</v>
      </c>
      <c r="U27">
        <v>97</v>
      </c>
      <c r="V27">
        <v>120</v>
      </c>
      <c r="W27">
        <f t="shared" si="1"/>
        <v>217</v>
      </c>
      <c r="X27" s="2">
        <v>40827</v>
      </c>
      <c r="Y27" s="33">
        <v>44</v>
      </c>
      <c r="Z27" s="33">
        <v>54</v>
      </c>
      <c r="AA27">
        <f t="shared" si="2"/>
        <v>98</v>
      </c>
      <c r="AB27" s="2">
        <v>40869</v>
      </c>
      <c r="AC27">
        <v>44</v>
      </c>
      <c r="AD27">
        <v>54</v>
      </c>
      <c r="AE27">
        <f t="shared" si="3"/>
        <v>98</v>
      </c>
      <c r="AF27" s="2">
        <v>40890</v>
      </c>
      <c r="AG27">
        <v>38</v>
      </c>
      <c r="AH27">
        <v>46</v>
      </c>
      <c r="AI27">
        <f t="shared" si="4"/>
        <v>84</v>
      </c>
      <c r="AJ27" s="2">
        <v>40934</v>
      </c>
      <c r="AK27">
        <v>37</v>
      </c>
      <c r="AL27">
        <v>47</v>
      </c>
      <c r="AM27">
        <f t="shared" si="5"/>
        <v>84</v>
      </c>
      <c r="AN27" s="2">
        <v>40953</v>
      </c>
      <c r="AO27">
        <v>53</v>
      </c>
      <c r="AP27">
        <v>66</v>
      </c>
      <c r="AQ27">
        <f t="shared" si="6"/>
        <v>119</v>
      </c>
      <c r="AR27" s="2">
        <v>40990</v>
      </c>
      <c r="AS27">
        <v>21</v>
      </c>
      <c r="AT27">
        <v>28</v>
      </c>
      <c r="AU27">
        <f t="shared" si="7"/>
        <v>49</v>
      </c>
      <c r="AV27" s="2">
        <v>40990</v>
      </c>
      <c r="AY27">
        <f t="shared" si="8"/>
        <v>0</v>
      </c>
    </row>
    <row r="28" spans="1:51">
      <c r="A28" t="s">
        <v>264</v>
      </c>
      <c r="B28" t="s">
        <v>265</v>
      </c>
      <c r="C28" t="s">
        <v>92</v>
      </c>
      <c r="P28" s="2">
        <v>40761</v>
      </c>
      <c r="Q28">
        <v>43</v>
      </c>
      <c r="R28">
        <v>47</v>
      </c>
      <c r="S28">
        <f t="shared" si="0"/>
        <v>90</v>
      </c>
      <c r="T28" s="2">
        <v>40794</v>
      </c>
      <c r="U28">
        <v>86</v>
      </c>
      <c r="V28">
        <v>100</v>
      </c>
      <c r="W28">
        <f t="shared" si="1"/>
        <v>186</v>
      </c>
      <c r="X28" s="2">
        <v>40833</v>
      </c>
      <c r="Y28" s="33">
        <v>47</v>
      </c>
      <c r="Z28" s="33">
        <v>59</v>
      </c>
      <c r="AA28">
        <f t="shared" si="2"/>
        <v>106</v>
      </c>
      <c r="AB28" s="2">
        <v>40856</v>
      </c>
      <c r="AC28">
        <v>95</v>
      </c>
      <c r="AD28">
        <v>120</v>
      </c>
      <c r="AE28">
        <f t="shared" si="3"/>
        <v>215</v>
      </c>
      <c r="AF28" s="2">
        <v>40884</v>
      </c>
      <c r="AG28">
        <v>20</v>
      </c>
      <c r="AH28">
        <v>26</v>
      </c>
      <c r="AI28">
        <f t="shared" si="4"/>
        <v>46</v>
      </c>
      <c r="AJ28" s="2">
        <v>40921</v>
      </c>
      <c r="AK28">
        <v>520</v>
      </c>
      <c r="AL28">
        <v>660</v>
      </c>
      <c r="AM28">
        <f t="shared" si="5"/>
        <v>1180</v>
      </c>
      <c r="AN28" s="2">
        <v>40948</v>
      </c>
      <c r="AO28">
        <v>94</v>
      </c>
      <c r="AP28">
        <v>130</v>
      </c>
      <c r="AQ28">
        <f t="shared" si="6"/>
        <v>224</v>
      </c>
      <c r="AR28" s="2">
        <v>40983</v>
      </c>
      <c r="AS28">
        <v>41</v>
      </c>
      <c r="AT28">
        <v>52</v>
      </c>
      <c r="AU28">
        <f t="shared" si="7"/>
        <v>93</v>
      </c>
      <c r="AV28" s="2">
        <v>40983</v>
      </c>
      <c r="AY28">
        <f t="shared" si="8"/>
        <v>0</v>
      </c>
    </row>
    <row r="29" spans="1:51">
      <c r="A29" t="s">
        <v>245</v>
      </c>
      <c r="C29" t="s">
        <v>79</v>
      </c>
      <c r="P29" s="2">
        <v>40741</v>
      </c>
      <c r="Q29">
        <v>260</v>
      </c>
      <c r="R29">
        <v>290</v>
      </c>
      <c r="S29">
        <f t="shared" si="0"/>
        <v>550</v>
      </c>
    </row>
    <row r="30" spans="1:51">
      <c r="A30" t="s">
        <v>247</v>
      </c>
      <c r="B30" t="s">
        <v>266</v>
      </c>
      <c r="C30" t="s">
        <v>80</v>
      </c>
      <c r="P30" s="2">
        <v>40750</v>
      </c>
      <c r="Q30">
        <v>560</v>
      </c>
      <c r="R30">
        <v>630</v>
      </c>
      <c r="S30">
        <f t="shared" si="0"/>
        <v>1190</v>
      </c>
    </row>
    <row r="31" spans="1:51">
      <c r="D31" t="s">
        <v>502</v>
      </c>
    </row>
    <row r="32" spans="1:51">
      <c r="A32" t="s">
        <v>267</v>
      </c>
      <c r="B32" t="s">
        <v>268</v>
      </c>
      <c r="C32" t="s">
        <v>269</v>
      </c>
      <c r="D32" t="s">
        <v>270</v>
      </c>
    </row>
    <row r="33" spans="1:4">
      <c r="A33" t="s">
        <v>271</v>
      </c>
      <c r="B33" t="s">
        <v>272</v>
      </c>
      <c r="C33" t="s">
        <v>273</v>
      </c>
      <c r="D33" t="s">
        <v>270</v>
      </c>
    </row>
    <row r="34" spans="1:4">
      <c r="A34" t="s">
        <v>274</v>
      </c>
      <c r="B34" t="s">
        <v>275</v>
      </c>
      <c r="C34" t="s">
        <v>276</v>
      </c>
      <c r="D34" t="s">
        <v>270</v>
      </c>
    </row>
    <row r="35" spans="1:4">
      <c r="A35" s="35" t="s">
        <v>238</v>
      </c>
      <c r="B35" t="s">
        <v>277</v>
      </c>
      <c r="C35" t="s">
        <v>278</v>
      </c>
      <c r="D35" t="s">
        <v>279</v>
      </c>
    </row>
    <row r="36" spans="1:4">
      <c r="A36" t="s">
        <v>280</v>
      </c>
      <c r="B36" t="s">
        <v>281</v>
      </c>
      <c r="C36" t="s">
        <v>282</v>
      </c>
      <c r="D36" t="s">
        <v>283</v>
      </c>
    </row>
    <row r="37" spans="1:4">
      <c r="A37" t="s">
        <v>284</v>
      </c>
      <c r="B37" t="s">
        <v>285</v>
      </c>
      <c r="C37" t="s">
        <v>286</v>
      </c>
      <c r="D37" t="s">
        <v>287</v>
      </c>
    </row>
    <row r="38" spans="1:4">
      <c r="A38" t="s">
        <v>288</v>
      </c>
      <c r="B38" t="s">
        <v>289</v>
      </c>
      <c r="C38" t="s">
        <v>290</v>
      </c>
      <c r="D38" t="s">
        <v>291</v>
      </c>
    </row>
    <row r="39" spans="1:4">
      <c r="A39" t="s">
        <v>292</v>
      </c>
      <c r="B39" t="s">
        <v>293</v>
      </c>
      <c r="C39" t="s">
        <v>294</v>
      </c>
      <c r="D39" t="s">
        <v>295</v>
      </c>
    </row>
    <row r="40" spans="1:4">
      <c r="A40" t="s">
        <v>296</v>
      </c>
      <c r="B40" t="s">
        <v>297</v>
      </c>
      <c r="C40" t="s">
        <v>294</v>
      </c>
      <c r="D40" t="s">
        <v>298</v>
      </c>
    </row>
    <row r="41" spans="1:4">
      <c r="A41" t="s">
        <v>299</v>
      </c>
      <c r="B41" t="s">
        <v>300</v>
      </c>
      <c r="C41" t="s">
        <v>301</v>
      </c>
      <c r="D41" t="s">
        <v>295</v>
      </c>
    </row>
    <row r="42" spans="1:4">
      <c r="A42" t="s">
        <v>302</v>
      </c>
      <c r="B42" t="s">
        <v>303</v>
      </c>
      <c r="C42" t="s">
        <v>301</v>
      </c>
      <c r="D42" t="s">
        <v>298</v>
      </c>
    </row>
    <row r="43" spans="1:4">
      <c r="A43" t="s">
        <v>304</v>
      </c>
      <c r="B43" t="s">
        <v>305</v>
      </c>
      <c r="C43" t="s">
        <v>301</v>
      </c>
      <c r="D43" t="s">
        <v>306</v>
      </c>
    </row>
    <row r="44" spans="1:4">
      <c r="A44" t="s">
        <v>307</v>
      </c>
      <c r="B44" t="s">
        <v>308</v>
      </c>
      <c r="C44" t="s">
        <v>309</v>
      </c>
      <c r="D44" t="s">
        <v>295</v>
      </c>
    </row>
    <row r="45" spans="1:4">
      <c r="A45" t="s">
        <v>310</v>
      </c>
      <c r="B45" t="s">
        <v>311</v>
      </c>
      <c r="C45" t="s">
        <v>309</v>
      </c>
      <c r="D45" t="s">
        <v>298</v>
      </c>
    </row>
    <row r="46" spans="1:4">
      <c r="A46" t="s">
        <v>312</v>
      </c>
      <c r="B46" t="s">
        <v>313</v>
      </c>
      <c r="C46" t="s">
        <v>309</v>
      </c>
      <c r="D46" t="s">
        <v>306</v>
      </c>
    </row>
    <row r="47" spans="1:4">
      <c r="A47" t="s">
        <v>314</v>
      </c>
      <c r="B47" t="s">
        <v>315</v>
      </c>
      <c r="C47" t="s">
        <v>309</v>
      </c>
      <c r="D47" t="s">
        <v>316</v>
      </c>
    </row>
    <row r="48" spans="1:4">
      <c r="A48" t="s">
        <v>317</v>
      </c>
      <c r="B48" t="s">
        <v>318</v>
      </c>
      <c r="C48" t="s">
        <v>309</v>
      </c>
      <c r="D48" t="s">
        <v>319</v>
      </c>
    </row>
    <row r="49" spans="1:4">
      <c r="A49" t="s">
        <v>320</v>
      </c>
      <c r="B49" t="s">
        <v>321</v>
      </c>
      <c r="C49" t="s">
        <v>309</v>
      </c>
      <c r="D49" t="s">
        <v>322</v>
      </c>
    </row>
    <row r="50" spans="1:4">
      <c r="A50" t="s">
        <v>323</v>
      </c>
      <c r="B50" t="s">
        <v>324</v>
      </c>
      <c r="C50" t="s">
        <v>309</v>
      </c>
      <c r="D50" t="s">
        <v>325</v>
      </c>
    </row>
    <row r="51" spans="1:4">
      <c r="A51" t="s">
        <v>326</v>
      </c>
      <c r="B51" t="s">
        <v>327</v>
      </c>
      <c r="C51" t="s">
        <v>328</v>
      </c>
      <c r="D51" t="s">
        <v>329</v>
      </c>
    </row>
    <row r="52" spans="1:4">
      <c r="A52" t="s">
        <v>330</v>
      </c>
      <c r="B52" t="s">
        <v>331</v>
      </c>
      <c r="C52" t="s">
        <v>332</v>
      </c>
      <c r="D52" t="s">
        <v>333</v>
      </c>
    </row>
    <row r="53" spans="1:4">
      <c r="A53" t="s">
        <v>334</v>
      </c>
      <c r="B53" t="s">
        <v>335</v>
      </c>
      <c r="C53" t="s">
        <v>336</v>
      </c>
      <c r="D53" t="s">
        <v>337</v>
      </c>
    </row>
    <row r="54" spans="1:4">
      <c r="A54" t="s">
        <v>338</v>
      </c>
      <c r="B54" t="s">
        <v>339</v>
      </c>
      <c r="C54" t="s">
        <v>301</v>
      </c>
      <c r="D54" t="s">
        <v>340</v>
      </c>
    </row>
    <row r="55" spans="1:4">
      <c r="A55" t="s">
        <v>341</v>
      </c>
      <c r="B55" t="s">
        <v>342</v>
      </c>
      <c r="C55" t="s">
        <v>343</v>
      </c>
      <c r="D55" t="s">
        <v>344</v>
      </c>
    </row>
    <row r="56" spans="1:4">
      <c r="A56" t="s">
        <v>345</v>
      </c>
      <c r="B56" t="s">
        <v>346</v>
      </c>
      <c r="C56" t="s">
        <v>347</v>
      </c>
      <c r="D56" t="s">
        <v>348</v>
      </c>
    </row>
    <row r="57" spans="1:4">
      <c r="A57" t="s">
        <v>349</v>
      </c>
      <c r="B57" t="s">
        <v>350</v>
      </c>
      <c r="C57" t="s">
        <v>351</v>
      </c>
      <c r="D57" t="s">
        <v>352</v>
      </c>
    </row>
    <row r="58" spans="1:4">
      <c r="A58" t="s">
        <v>353</v>
      </c>
      <c r="B58" t="s">
        <v>354</v>
      </c>
      <c r="C58" t="s">
        <v>355</v>
      </c>
      <c r="D58" t="s">
        <v>356</v>
      </c>
    </row>
    <row r="59" spans="1:4">
      <c r="A59" t="s">
        <v>357</v>
      </c>
      <c r="B59" t="s">
        <v>358</v>
      </c>
      <c r="C59" t="s">
        <v>359</v>
      </c>
      <c r="D59" t="s">
        <v>360</v>
      </c>
    </row>
    <row r="60" spans="1:4">
      <c r="A60" t="s">
        <v>361</v>
      </c>
      <c r="B60" t="s">
        <v>362</v>
      </c>
      <c r="C60" t="s">
        <v>363</v>
      </c>
      <c r="D60" t="s">
        <v>364</v>
      </c>
    </row>
    <row r="61" spans="1:4">
      <c r="A61" t="s">
        <v>365</v>
      </c>
      <c r="B61" t="s">
        <v>366</v>
      </c>
      <c r="C61" t="s">
        <v>367</v>
      </c>
      <c r="D61" t="s">
        <v>368</v>
      </c>
    </row>
    <row r="62" spans="1:4">
      <c r="A62" t="s">
        <v>369</v>
      </c>
      <c r="B62" t="s">
        <v>370</v>
      </c>
      <c r="C62" t="s">
        <v>371</v>
      </c>
      <c r="D62" t="s">
        <v>372</v>
      </c>
    </row>
    <row r="63" spans="1:4">
      <c r="A63" t="s">
        <v>373</v>
      </c>
      <c r="B63" t="s">
        <v>374</v>
      </c>
      <c r="C63" t="s">
        <v>375</v>
      </c>
      <c r="D63" t="s">
        <v>376</v>
      </c>
    </row>
    <row r="64" spans="1:4">
      <c r="A64" s="35" t="s">
        <v>241</v>
      </c>
      <c r="B64" t="s">
        <v>377</v>
      </c>
      <c r="C64" t="s">
        <v>378</v>
      </c>
      <c r="D64" t="s">
        <v>279</v>
      </c>
    </row>
    <row r="65" spans="1:4">
      <c r="A65" s="35" t="s">
        <v>379</v>
      </c>
      <c r="B65" t="s">
        <v>380</v>
      </c>
      <c r="C65" t="s">
        <v>381</v>
      </c>
      <c r="D65" t="s">
        <v>382</v>
      </c>
    </row>
    <row r="66" spans="1:4">
      <c r="A66" s="35" t="s">
        <v>383</v>
      </c>
      <c r="B66" t="s">
        <v>384</v>
      </c>
      <c r="C66" t="s">
        <v>385</v>
      </c>
      <c r="D66" t="s">
        <v>386</v>
      </c>
    </row>
    <row r="67" spans="1:4">
      <c r="A67" t="s">
        <v>387</v>
      </c>
      <c r="B67" t="s">
        <v>388</v>
      </c>
      <c r="C67" t="s">
        <v>389</v>
      </c>
      <c r="D67" t="s">
        <v>390</v>
      </c>
    </row>
    <row r="68" spans="1:4">
      <c r="A68" s="35" t="s">
        <v>391</v>
      </c>
      <c r="B68" t="s">
        <v>392</v>
      </c>
      <c r="C68" t="s">
        <v>393</v>
      </c>
      <c r="D68" t="s">
        <v>394</v>
      </c>
    </row>
    <row r="69" spans="1:4">
      <c r="A69" s="35" t="s">
        <v>395</v>
      </c>
      <c r="B69" t="s">
        <v>396</v>
      </c>
      <c r="C69" t="s">
        <v>397</v>
      </c>
      <c r="D69" t="s">
        <v>398</v>
      </c>
    </row>
    <row r="70" spans="1:4">
      <c r="A70" s="35" t="s">
        <v>262</v>
      </c>
      <c r="B70" t="s">
        <v>399</v>
      </c>
      <c r="C70" t="s">
        <v>400</v>
      </c>
      <c r="D70" t="s">
        <v>401</v>
      </c>
    </row>
    <row r="71" spans="1:4">
      <c r="A71" s="35" t="s">
        <v>264</v>
      </c>
      <c r="B71" t="s">
        <v>402</v>
      </c>
      <c r="C71" t="s">
        <v>403</v>
      </c>
      <c r="D71" t="s">
        <v>401</v>
      </c>
    </row>
    <row r="72" spans="1:4">
      <c r="A72" t="s">
        <v>404</v>
      </c>
      <c r="B72" t="s">
        <v>405</v>
      </c>
      <c r="C72" t="s">
        <v>406</v>
      </c>
      <c r="D72" t="s">
        <v>407</v>
      </c>
    </row>
    <row r="73" spans="1:4">
      <c r="A73" t="s">
        <v>408</v>
      </c>
      <c r="B73" t="s">
        <v>409</v>
      </c>
      <c r="C73" t="s">
        <v>410</v>
      </c>
      <c r="D73" t="s">
        <v>411</v>
      </c>
    </row>
    <row r="74" spans="1:4">
      <c r="A74" t="s">
        <v>412</v>
      </c>
      <c r="B74" t="s">
        <v>413</v>
      </c>
      <c r="C74" t="s">
        <v>414</v>
      </c>
      <c r="D74" t="s">
        <v>415</v>
      </c>
    </row>
    <row r="75" spans="1:4">
      <c r="A75" t="s">
        <v>416</v>
      </c>
      <c r="B75" t="s">
        <v>417</v>
      </c>
      <c r="C75" t="s">
        <v>418</v>
      </c>
      <c r="D75" t="s">
        <v>419</v>
      </c>
    </row>
    <row r="76" spans="1:4">
      <c r="A76" t="s">
        <v>420</v>
      </c>
      <c r="B76" t="s">
        <v>421</v>
      </c>
      <c r="C76" t="s">
        <v>422</v>
      </c>
      <c r="D76" t="s">
        <v>423</v>
      </c>
    </row>
    <row r="77" spans="1:4">
      <c r="A77" t="s">
        <v>424</v>
      </c>
      <c r="B77" t="s">
        <v>425</v>
      </c>
      <c r="C77" t="s">
        <v>426</v>
      </c>
      <c r="D77" t="s">
        <v>427</v>
      </c>
    </row>
    <row r="78" spans="1:4">
      <c r="A78" t="s">
        <v>428</v>
      </c>
      <c r="B78" t="s">
        <v>429</v>
      </c>
      <c r="C78" t="s">
        <v>430</v>
      </c>
      <c r="D78" t="s">
        <v>431</v>
      </c>
    </row>
    <row r="79" spans="1:4">
      <c r="A79" t="s">
        <v>432</v>
      </c>
      <c r="B79" t="s">
        <v>433</v>
      </c>
      <c r="C79" t="s">
        <v>434</v>
      </c>
      <c r="D79" t="s">
        <v>435</v>
      </c>
    </row>
    <row r="80" spans="1:4">
      <c r="A80" t="s">
        <v>436</v>
      </c>
      <c r="B80" t="s">
        <v>437</v>
      </c>
      <c r="C80" t="s">
        <v>438</v>
      </c>
      <c r="D80" t="s">
        <v>439</v>
      </c>
    </row>
    <row r="81" spans="1:4">
      <c r="A81" t="s">
        <v>440</v>
      </c>
      <c r="B81" t="s">
        <v>441</v>
      </c>
      <c r="C81" t="s">
        <v>442</v>
      </c>
      <c r="D81" t="s">
        <v>431</v>
      </c>
    </row>
    <row r="82" spans="1:4">
      <c r="A82" t="s">
        <v>443</v>
      </c>
      <c r="B82" t="s">
        <v>444</v>
      </c>
      <c r="C82" t="s">
        <v>445</v>
      </c>
      <c r="D82" t="s">
        <v>446</v>
      </c>
    </row>
    <row r="83" spans="1:4">
      <c r="A83" t="s">
        <v>447</v>
      </c>
      <c r="B83" t="s">
        <v>448</v>
      </c>
      <c r="C83" t="s">
        <v>449</v>
      </c>
      <c r="D83" t="s">
        <v>450</v>
      </c>
    </row>
    <row r="84" spans="1:4">
      <c r="A84" t="s">
        <v>451</v>
      </c>
      <c r="B84" t="s">
        <v>452</v>
      </c>
      <c r="C84" t="s">
        <v>453</v>
      </c>
      <c r="D84" t="s">
        <v>454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81"/>
  <sheetViews>
    <sheetView topLeftCell="A57" workbookViewId="0">
      <selection activeCell="K23" sqref="K23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8.4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40833</v>
      </c>
    </row>
    <row r="5" spans="1:7">
      <c r="A5" t="s">
        <v>9</v>
      </c>
      <c r="B5">
        <v>13.100000000000001</v>
      </c>
      <c r="C5" s="1">
        <v>38.5</v>
      </c>
      <c r="D5" s="1">
        <v>142.08166666666668</v>
      </c>
      <c r="E5" t="s">
        <v>7</v>
      </c>
      <c r="F5" t="s">
        <v>10</v>
      </c>
      <c r="G5" s="2">
        <v>40833</v>
      </c>
    </row>
    <row r="6" spans="1:7">
      <c r="A6" t="s">
        <v>11</v>
      </c>
      <c r="B6">
        <v>31</v>
      </c>
      <c r="C6" s="1">
        <v>38.25</v>
      </c>
      <c r="D6" s="1">
        <v>141.85</v>
      </c>
      <c r="E6" t="s">
        <v>7</v>
      </c>
      <c r="F6" t="s">
        <v>12</v>
      </c>
      <c r="G6" s="2">
        <v>40833</v>
      </c>
    </row>
    <row r="7" spans="1:7">
      <c r="A7" t="s">
        <v>13</v>
      </c>
      <c r="B7">
        <v>79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40834</v>
      </c>
    </row>
    <row r="8" spans="1:7">
      <c r="A8" t="s">
        <v>15</v>
      </c>
      <c r="B8">
        <v>700</v>
      </c>
      <c r="C8" s="1">
        <v>38.083333333333336</v>
      </c>
      <c r="D8" s="1">
        <v>141.48666666666668</v>
      </c>
      <c r="E8" t="s">
        <v>7</v>
      </c>
      <c r="F8" t="s">
        <v>16</v>
      </c>
      <c r="G8" s="30">
        <v>40834</v>
      </c>
    </row>
    <row r="9" spans="1:7">
      <c r="A9" t="s">
        <v>17</v>
      </c>
      <c r="B9">
        <v>51</v>
      </c>
      <c r="C9" s="1">
        <v>37.75</v>
      </c>
      <c r="D9" s="1">
        <v>141.25666666666666</v>
      </c>
      <c r="E9" t="s">
        <v>7</v>
      </c>
      <c r="F9" t="s">
        <v>18</v>
      </c>
      <c r="G9" s="2">
        <v>40835</v>
      </c>
    </row>
    <row r="10" spans="1:7">
      <c r="A10" t="s">
        <v>19</v>
      </c>
      <c r="B10">
        <v>151</v>
      </c>
      <c r="C10" s="1">
        <v>37.748333333333299</v>
      </c>
      <c r="D10" s="1">
        <v>141.49</v>
      </c>
      <c r="E10" t="s">
        <v>7</v>
      </c>
      <c r="F10" t="s">
        <v>20</v>
      </c>
      <c r="G10" s="2">
        <v>40834</v>
      </c>
    </row>
    <row r="11" spans="1:7">
      <c r="A11" t="s">
        <v>21</v>
      </c>
      <c r="B11">
        <v>340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0">
        <v>40835</v>
      </c>
    </row>
    <row r="12" spans="1:7">
      <c r="A12" t="s">
        <v>23</v>
      </c>
      <c r="B12">
        <v>88</v>
      </c>
      <c r="C12" s="1">
        <v>37.581666666666663</v>
      </c>
      <c r="D12" s="1">
        <v>141.60666666666665</v>
      </c>
      <c r="E12" t="s">
        <v>7</v>
      </c>
      <c r="F12" t="s">
        <v>24</v>
      </c>
      <c r="G12" s="2">
        <v>40835</v>
      </c>
    </row>
    <row r="13" spans="1:7">
      <c r="A13" t="s">
        <v>25</v>
      </c>
      <c r="B13">
        <v>360</v>
      </c>
      <c r="C13" s="1">
        <v>37.416666666666664</v>
      </c>
      <c r="D13" s="1">
        <v>141.38166666666666</v>
      </c>
      <c r="E13" t="s">
        <v>7</v>
      </c>
      <c r="F13" t="s">
        <v>26</v>
      </c>
      <c r="G13" s="30">
        <v>40838</v>
      </c>
    </row>
    <row r="14" spans="1:7">
      <c r="A14" t="s">
        <v>27</v>
      </c>
      <c r="B14">
        <v>113</v>
      </c>
      <c r="C14" s="1">
        <v>37.416666666666664</v>
      </c>
      <c r="D14" s="1">
        <v>141.60666666666665</v>
      </c>
      <c r="E14" t="s">
        <v>7</v>
      </c>
      <c r="F14" t="s">
        <v>28</v>
      </c>
      <c r="G14" s="2">
        <v>40838</v>
      </c>
    </row>
    <row r="15" spans="1:7">
      <c r="A15" t="s">
        <v>29</v>
      </c>
      <c r="B15">
        <v>10.1</v>
      </c>
      <c r="C15" s="1">
        <v>37.5</v>
      </c>
      <c r="D15" s="1">
        <v>142</v>
      </c>
      <c r="E15" t="s">
        <v>7</v>
      </c>
      <c r="F15" t="s">
        <v>30</v>
      </c>
      <c r="G15" s="2">
        <v>40835</v>
      </c>
    </row>
    <row r="16" spans="1:7">
      <c r="A16" t="s">
        <v>31</v>
      </c>
      <c r="B16">
        <v>138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>
        <v>40839</v>
      </c>
    </row>
    <row r="17" spans="1:7">
      <c r="A17" t="s">
        <v>33</v>
      </c>
      <c r="B17">
        <v>116</v>
      </c>
      <c r="C17" s="1">
        <v>37.25</v>
      </c>
      <c r="D17" s="1">
        <v>141.60666666666665</v>
      </c>
      <c r="E17" t="s">
        <v>7</v>
      </c>
      <c r="F17" t="s">
        <v>34</v>
      </c>
      <c r="G17" s="2">
        <v>40838</v>
      </c>
    </row>
    <row r="18" spans="1:7">
      <c r="A18" t="s">
        <v>35</v>
      </c>
      <c r="B18">
        <v>430</v>
      </c>
      <c r="C18" s="1">
        <v>37.081666666666663</v>
      </c>
      <c r="D18" s="1">
        <v>141.13999999999999</v>
      </c>
      <c r="E18" t="s">
        <v>7</v>
      </c>
      <c r="F18" t="s">
        <v>36</v>
      </c>
      <c r="G18" s="30">
        <v>40839</v>
      </c>
    </row>
    <row r="19" spans="1:7">
      <c r="A19" t="s">
        <v>37</v>
      </c>
      <c r="B19">
        <v>181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40839</v>
      </c>
    </row>
    <row r="20" spans="1:7">
      <c r="A20" t="s">
        <v>39</v>
      </c>
      <c r="B20">
        <v>50</v>
      </c>
      <c r="C20" s="1">
        <v>37.081666666666663</v>
      </c>
      <c r="D20" s="1">
        <v>141.48833333333334</v>
      </c>
      <c r="E20" t="s">
        <v>7</v>
      </c>
      <c r="F20" t="s">
        <v>40</v>
      </c>
      <c r="G20" s="2">
        <v>40840</v>
      </c>
    </row>
    <row r="21" spans="1:7">
      <c r="A21" t="s">
        <v>41</v>
      </c>
      <c r="B21">
        <v>69</v>
      </c>
      <c r="C21" s="1">
        <v>37</v>
      </c>
      <c r="D21" s="1">
        <v>141.75166666666667</v>
      </c>
      <c r="E21" t="s">
        <v>7</v>
      </c>
      <c r="F21" t="s">
        <v>42</v>
      </c>
      <c r="G21" s="2">
        <v>40840</v>
      </c>
    </row>
    <row r="22" spans="1:7">
      <c r="A22" t="s">
        <v>43</v>
      </c>
      <c r="B22">
        <v>158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40839</v>
      </c>
    </row>
    <row r="23" spans="1:7">
      <c r="A23" t="s">
        <v>45</v>
      </c>
      <c r="B23">
        <v>67</v>
      </c>
      <c r="C23" s="1">
        <v>36.916666666666664</v>
      </c>
      <c r="D23" s="1">
        <v>141.37166666666667</v>
      </c>
      <c r="E23" t="s">
        <v>7</v>
      </c>
      <c r="F23" t="s">
        <v>46</v>
      </c>
      <c r="G23" s="2">
        <v>40840</v>
      </c>
    </row>
    <row r="24" spans="1:7">
      <c r="A24" t="s">
        <v>47</v>
      </c>
      <c r="B24">
        <v>440</v>
      </c>
      <c r="C24" s="1">
        <v>36.748333333333335</v>
      </c>
      <c r="D24" s="1">
        <v>140.88333333333333</v>
      </c>
      <c r="E24" t="s">
        <v>7</v>
      </c>
      <c r="F24" t="s">
        <v>48</v>
      </c>
      <c r="G24" s="30">
        <v>40841</v>
      </c>
    </row>
    <row r="25" spans="1:7">
      <c r="A25" t="s">
        <v>49</v>
      </c>
      <c r="B25">
        <v>250</v>
      </c>
      <c r="C25" s="1">
        <v>36.748333333333335</v>
      </c>
      <c r="D25" s="1">
        <v>140.94999999999999</v>
      </c>
      <c r="E25" t="s">
        <v>7</v>
      </c>
      <c r="F25" t="s">
        <v>50</v>
      </c>
      <c r="G25" s="31">
        <v>40841</v>
      </c>
    </row>
    <row r="26" spans="1:7">
      <c r="A26" t="s">
        <v>51</v>
      </c>
      <c r="B26">
        <v>46</v>
      </c>
      <c r="C26" s="1">
        <v>36.748333333333335</v>
      </c>
      <c r="D26" s="1">
        <v>141.18333333333334</v>
      </c>
      <c r="E26" t="s">
        <v>7</v>
      </c>
      <c r="F26" t="s">
        <v>52</v>
      </c>
      <c r="G26" s="2">
        <v>40841</v>
      </c>
    </row>
    <row r="27" spans="1:7">
      <c r="A27" t="s">
        <v>53</v>
      </c>
      <c r="B27">
        <v>104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0">
        <v>40842</v>
      </c>
    </row>
    <row r="28" spans="1:7">
      <c r="A28" t="s">
        <v>55</v>
      </c>
      <c r="B28">
        <v>50</v>
      </c>
      <c r="C28" s="1">
        <v>36.414999999999999</v>
      </c>
      <c r="D28" s="1">
        <v>140.94999999999999</v>
      </c>
      <c r="E28" t="s">
        <v>7</v>
      </c>
      <c r="F28" t="s">
        <v>56</v>
      </c>
      <c r="G28" s="2">
        <v>40842</v>
      </c>
    </row>
    <row r="29" spans="1:7">
      <c r="A29" t="s">
        <v>57</v>
      </c>
      <c r="B29">
        <v>62</v>
      </c>
      <c r="C29" s="1">
        <v>36.748333333333335</v>
      </c>
      <c r="D29" s="1">
        <v>140.88333333333333</v>
      </c>
      <c r="E29" t="s">
        <v>7</v>
      </c>
      <c r="F29" t="s">
        <v>58</v>
      </c>
      <c r="G29" s="2">
        <v>40841</v>
      </c>
    </row>
    <row r="30" spans="1:7">
      <c r="A30" t="s">
        <v>59</v>
      </c>
      <c r="B30">
        <v>55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>
        <v>40830</v>
      </c>
    </row>
    <row r="31" spans="1:7">
      <c r="A31" t="s">
        <v>61</v>
      </c>
      <c r="B31">
        <v>42</v>
      </c>
      <c r="C31" s="1">
        <v>36.078333333333333</v>
      </c>
      <c r="D31" s="1">
        <v>140.94999999999999</v>
      </c>
      <c r="E31" t="s">
        <v>7</v>
      </c>
      <c r="F31" t="s">
        <v>62</v>
      </c>
      <c r="G31" s="2">
        <v>40829</v>
      </c>
    </row>
    <row r="32" spans="1:7">
      <c r="A32" t="s">
        <v>63</v>
      </c>
      <c r="B32">
        <v>17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40829</v>
      </c>
    </row>
    <row r="33" spans="1:7">
      <c r="A33" t="s">
        <v>65</v>
      </c>
      <c r="B33">
        <v>40</v>
      </c>
      <c r="C33" s="1">
        <v>35.748333333333335</v>
      </c>
      <c r="D33" s="1">
        <v>141.18333333333334</v>
      </c>
      <c r="E33" t="s">
        <v>7</v>
      </c>
      <c r="F33" t="s">
        <v>66</v>
      </c>
      <c r="G33" s="2">
        <v>40829</v>
      </c>
    </row>
    <row r="34" spans="1:7">
      <c r="A34">
        <v>1</v>
      </c>
      <c r="B34" s="3">
        <v>4300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40828</v>
      </c>
    </row>
    <row r="35" spans="1:7">
      <c r="A35">
        <v>2</v>
      </c>
      <c r="B35" s="3">
        <v>4000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40828</v>
      </c>
    </row>
    <row r="36" spans="1:7">
      <c r="A36">
        <v>3</v>
      </c>
      <c r="B36" s="3">
        <v>320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40833</v>
      </c>
    </row>
    <row r="37" spans="1:7">
      <c r="A37">
        <v>4</v>
      </c>
      <c r="B37" s="3">
        <v>350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40828</v>
      </c>
    </row>
    <row r="38" spans="1:7">
      <c r="A38">
        <v>5</v>
      </c>
      <c r="B38" s="3">
        <v>37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40829</v>
      </c>
    </row>
    <row r="39" spans="1:7">
      <c r="A39">
        <v>6</v>
      </c>
      <c r="B39" s="3">
        <v>75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40830</v>
      </c>
    </row>
    <row r="40" spans="1:7">
      <c r="A40">
        <v>7</v>
      </c>
      <c r="B40" s="3">
        <v>450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40830</v>
      </c>
    </row>
    <row r="41" spans="1:7">
      <c r="A41">
        <v>8</v>
      </c>
      <c r="B41" s="3">
        <v>260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40830</v>
      </c>
    </row>
    <row r="42" spans="1:7">
      <c r="A42">
        <v>9</v>
      </c>
      <c r="B42" s="3">
        <v>18.100000000000001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40830</v>
      </c>
    </row>
    <row r="43" spans="1:7">
      <c r="A43">
        <v>10</v>
      </c>
      <c r="B43" s="3">
        <v>62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40830</v>
      </c>
    </row>
    <row r="44" spans="1:7">
      <c r="A44">
        <v>11</v>
      </c>
      <c r="B44" s="3">
        <v>79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40829</v>
      </c>
    </row>
    <row r="45" spans="1:7">
      <c r="A45">
        <v>12</v>
      </c>
      <c r="B45" s="3">
        <v>109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40829</v>
      </c>
    </row>
    <row r="46" spans="1:7">
      <c r="A46">
        <v>13</v>
      </c>
      <c r="B46" s="3">
        <v>1660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40833</v>
      </c>
    </row>
    <row r="47" spans="1:7">
      <c r="A47">
        <v>14</v>
      </c>
      <c r="B47" s="3">
        <v>550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40826</v>
      </c>
    </row>
    <row r="48" spans="1:7">
      <c r="A48">
        <v>15</v>
      </c>
      <c r="B48" s="3">
        <v>82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40829</v>
      </c>
    </row>
    <row r="49" spans="1:8">
      <c r="A49">
        <v>16</v>
      </c>
      <c r="B49" s="3">
        <v>460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40833</v>
      </c>
    </row>
    <row r="50" spans="1:8">
      <c r="A50">
        <v>17</v>
      </c>
      <c r="B50" s="3">
        <v>240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40826</v>
      </c>
    </row>
    <row r="51" spans="1:8">
      <c r="A51">
        <v>18</v>
      </c>
      <c r="B51" s="3">
        <v>370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40823</v>
      </c>
    </row>
    <row r="52" spans="1:8">
      <c r="A52">
        <v>19</v>
      </c>
      <c r="B52" s="3">
        <v>1780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40823</v>
      </c>
    </row>
    <row r="53" spans="1:8">
      <c r="A53">
        <v>20</v>
      </c>
      <c r="B53" s="3">
        <v>500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40826</v>
      </c>
    </row>
    <row r="54" spans="1:8">
      <c r="A54">
        <v>21</v>
      </c>
      <c r="B54" s="3">
        <v>540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40826</v>
      </c>
    </row>
    <row r="55" spans="1:8">
      <c r="A55">
        <v>22</v>
      </c>
      <c r="B55" s="3">
        <v>2400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40827</v>
      </c>
    </row>
    <row r="56" spans="1:8">
      <c r="A56">
        <v>23</v>
      </c>
      <c r="B56" s="3">
        <v>210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40827</v>
      </c>
    </row>
    <row r="57" spans="1:8">
      <c r="A57">
        <v>24</v>
      </c>
      <c r="B57" s="3">
        <v>98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40827</v>
      </c>
    </row>
    <row r="58" spans="1:8">
      <c r="A58">
        <v>29</v>
      </c>
      <c r="B58" s="3">
        <v>106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40833</v>
      </c>
    </row>
    <row r="59" spans="1:8">
      <c r="A59" t="s">
        <v>93</v>
      </c>
      <c r="B59" s="12">
        <v>64.599999999999994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40829</v>
      </c>
      <c r="H59" s="2"/>
    </row>
    <row r="60" spans="1:8">
      <c r="A60" t="s">
        <v>96</v>
      </c>
      <c r="B60" s="12">
        <v>15.7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40829</v>
      </c>
      <c r="H60" s="2"/>
    </row>
    <row r="61" spans="1:8">
      <c r="A61" t="s">
        <v>98</v>
      </c>
      <c r="B61" s="12">
        <v>77.099999999999994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40829</v>
      </c>
    </row>
    <row r="62" spans="1:8">
      <c r="A62" t="s">
        <v>100</v>
      </c>
      <c r="B62" s="12">
        <v>38.6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40829</v>
      </c>
    </row>
    <row r="63" spans="1:8">
      <c r="A63" t="s">
        <v>102</v>
      </c>
      <c r="B63" s="12">
        <v>0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40829</v>
      </c>
    </row>
    <row r="64" spans="1:8">
      <c r="A64" t="s">
        <v>104</v>
      </c>
      <c r="B64" s="12">
        <v>226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40829</v>
      </c>
    </row>
    <row r="65" spans="1:7">
      <c r="A65" t="s">
        <v>106</v>
      </c>
      <c r="B65" s="12">
        <v>139.69999999999999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40829</v>
      </c>
    </row>
    <row r="66" spans="1:7">
      <c r="A66" t="s">
        <v>108</v>
      </c>
      <c r="B66" s="12">
        <v>142.69999999999999</v>
      </c>
      <c r="C66" s="1">
        <v>37.683</v>
      </c>
      <c r="D66" s="1">
        <v>141.0394</v>
      </c>
      <c r="E66" t="s">
        <v>94</v>
      </c>
      <c r="F66" t="s">
        <v>109</v>
      </c>
      <c r="G66" s="15">
        <v>40829</v>
      </c>
    </row>
    <row r="67" spans="1:7">
      <c r="A67" t="s">
        <v>110</v>
      </c>
      <c r="B67" s="12">
        <v>233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40829</v>
      </c>
    </row>
    <row r="68" spans="1:7">
      <c r="A68" t="s">
        <v>112</v>
      </c>
      <c r="B68" s="12">
        <v>87.4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40819</v>
      </c>
    </row>
    <row r="69" spans="1:7">
      <c r="A69" t="s">
        <v>114</v>
      </c>
      <c r="B69" s="12">
        <v>804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40819</v>
      </c>
    </row>
    <row r="70" spans="1:7">
      <c r="A70" t="s">
        <v>116</v>
      </c>
      <c r="B70" s="12">
        <v>664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40819</v>
      </c>
    </row>
    <row r="71" spans="1:7">
      <c r="A71" t="s">
        <v>118</v>
      </c>
      <c r="B71" s="12">
        <v>2910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5">
        <v>40819</v>
      </c>
    </row>
    <row r="72" spans="1:7">
      <c r="A72" t="s">
        <v>120</v>
      </c>
      <c r="B72" s="12">
        <v>1593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5">
        <v>40819</v>
      </c>
    </row>
    <row r="73" spans="1:7">
      <c r="A73" t="s">
        <v>122</v>
      </c>
      <c r="B73" s="12">
        <v>395</v>
      </c>
      <c r="C73" s="1">
        <v>37.106400000000001</v>
      </c>
      <c r="D73" s="1">
        <v>141.1259</v>
      </c>
      <c r="E73" t="s">
        <v>94</v>
      </c>
      <c r="F73" t="s">
        <v>123</v>
      </c>
      <c r="G73" s="15">
        <v>40819</v>
      </c>
    </row>
    <row r="74" spans="1:7">
      <c r="A74" t="s">
        <v>124</v>
      </c>
      <c r="B74" s="12">
        <v>647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5">
        <v>40819</v>
      </c>
    </row>
    <row r="75" spans="1:7">
      <c r="A75" t="s">
        <v>126</v>
      </c>
      <c r="B75" s="12">
        <v>3570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5">
        <v>40819</v>
      </c>
    </row>
    <row r="76" spans="1:7">
      <c r="A76" t="s">
        <v>128</v>
      </c>
      <c r="B76" s="12">
        <v>432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40819</v>
      </c>
    </row>
    <row r="77" spans="1:7">
      <c r="A77" t="s">
        <v>130</v>
      </c>
      <c r="B77" s="12">
        <v>501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40819</v>
      </c>
    </row>
    <row r="78" spans="1:7">
      <c r="A78" t="s">
        <v>132</v>
      </c>
      <c r="B78" s="12">
        <v>373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40819</v>
      </c>
    </row>
    <row r="79" spans="1:7">
      <c r="A79" t="s">
        <v>134</v>
      </c>
      <c r="B79" s="12">
        <v>348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40819</v>
      </c>
    </row>
    <row r="80" spans="1:7">
      <c r="A80" t="s">
        <v>136</v>
      </c>
      <c r="B80" s="12">
        <v>416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40819</v>
      </c>
    </row>
    <row r="81" spans="1:7">
      <c r="A81" t="s">
        <v>138</v>
      </c>
      <c r="B81" s="10">
        <v>494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40819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81"/>
  <sheetViews>
    <sheetView topLeftCell="A43" workbookViewId="0">
      <selection activeCell="J77" sqref="J77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C4" s="1">
        <v>38.498333333333335</v>
      </c>
      <c r="D4" s="1">
        <v>141.85333333333332</v>
      </c>
      <c r="E4" t="s">
        <v>7</v>
      </c>
      <c r="F4" t="s">
        <v>8</v>
      </c>
      <c r="G4" s="2"/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  <c r="G5" s="2"/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  <c r="G6" s="2"/>
    </row>
    <row r="7" spans="1:7">
      <c r="A7" t="s">
        <v>13</v>
      </c>
      <c r="C7" s="1">
        <v>38.085000000000001</v>
      </c>
      <c r="D7" s="1">
        <v>141.25833333333333</v>
      </c>
      <c r="E7" t="s">
        <v>7</v>
      </c>
      <c r="F7" t="s">
        <v>14</v>
      </c>
      <c r="G7" s="2"/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  <c r="G8" s="30"/>
    </row>
    <row r="9" spans="1:7">
      <c r="A9" t="s">
        <v>17</v>
      </c>
      <c r="C9" s="1">
        <v>37.75</v>
      </c>
      <c r="D9" s="1">
        <v>141.25666666666666</v>
      </c>
      <c r="E9" t="s">
        <v>7</v>
      </c>
      <c r="F9" t="s">
        <v>18</v>
      </c>
      <c r="G9" s="2"/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  <c r="G10" s="30"/>
    </row>
    <row r="11" spans="1:7">
      <c r="A11" t="s">
        <v>21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0"/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  <c r="G12" s="2"/>
    </row>
    <row r="13" spans="1:7">
      <c r="A13" t="s">
        <v>25</v>
      </c>
      <c r="C13" s="1">
        <v>37.416666666666664</v>
      </c>
      <c r="D13" s="1">
        <v>141.38166666666666</v>
      </c>
      <c r="E13" t="s">
        <v>7</v>
      </c>
      <c r="F13" t="s">
        <v>26</v>
      </c>
      <c r="G13" s="2"/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  <c r="G14" s="2"/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  <c r="G15" s="2"/>
    </row>
    <row r="16" spans="1:7">
      <c r="A16" t="s">
        <v>31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/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  <c r="G17" s="2"/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  <c r="G18" s="30"/>
    </row>
    <row r="19" spans="1:7">
      <c r="A19" t="s">
        <v>37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/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  <c r="G20" s="2"/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  <c r="G21" s="2"/>
    </row>
    <row r="22" spans="1:7">
      <c r="A22" t="s">
        <v>43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/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  <c r="G23" s="2"/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  <c r="G24" s="30"/>
    </row>
    <row r="25" spans="1:7">
      <c r="A25" t="s">
        <v>49</v>
      </c>
      <c r="C25" s="1">
        <v>36.748333333333335</v>
      </c>
      <c r="D25" s="1">
        <v>140.94999999999999</v>
      </c>
      <c r="E25" t="s">
        <v>7</v>
      </c>
      <c r="F25" t="s">
        <v>50</v>
      </c>
      <c r="G25" s="2"/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  <c r="G26" s="2"/>
    </row>
    <row r="27" spans="1:7">
      <c r="A27" t="s">
        <v>53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0"/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  <c r="G28" s="2"/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  <c r="G29" s="2"/>
    </row>
    <row r="30" spans="1:7">
      <c r="A30" t="s">
        <v>59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/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  <c r="G31" s="2"/>
    </row>
    <row r="32" spans="1:7">
      <c r="A32" t="s">
        <v>63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/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  <c r="G33" s="2"/>
    </row>
    <row r="34" spans="1:7">
      <c r="A34">
        <v>1</v>
      </c>
      <c r="B34" s="3">
        <v>4000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40861</v>
      </c>
    </row>
    <row r="35" spans="1:7">
      <c r="A35">
        <v>2</v>
      </c>
      <c r="B35" s="3">
        <v>1770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40861</v>
      </c>
    </row>
    <row r="36" spans="1:7">
      <c r="A36">
        <v>3</v>
      </c>
      <c r="B36" s="3">
        <v>290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40872</v>
      </c>
    </row>
    <row r="37" spans="1:7">
      <c r="A37">
        <v>4</v>
      </c>
      <c r="B37" s="3">
        <v>280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40861</v>
      </c>
    </row>
    <row r="38" spans="1:7">
      <c r="A38">
        <v>5</v>
      </c>
      <c r="B38" s="3">
        <v>31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40857</v>
      </c>
    </row>
    <row r="39" spans="1:7">
      <c r="A39">
        <v>6</v>
      </c>
      <c r="B39" s="3">
        <v>70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40858</v>
      </c>
    </row>
    <row r="40" spans="1:7">
      <c r="A40">
        <v>7</v>
      </c>
      <c r="B40" s="3">
        <v>250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40858</v>
      </c>
    </row>
    <row r="41" spans="1:7">
      <c r="A41">
        <v>8</v>
      </c>
      <c r="B41" s="3">
        <v>179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40858</v>
      </c>
    </row>
    <row r="42" spans="1:7">
      <c r="A42">
        <v>9</v>
      </c>
      <c r="B42" s="3">
        <v>91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40865</v>
      </c>
    </row>
    <row r="43" spans="1:7">
      <c r="A43">
        <v>10</v>
      </c>
      <c r="B43" s="3">
        <v>147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40865</v>
      </c>
    </row>
    <row r="44" spans="1:7">
      <c r="A44">
        <v>11</v>
      </c>
      <c r="B44" s="3">
        <v>63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40857</v>
      </c>
    </row>
    <row r="45" spans="1:7">
      <c r="A45">
        <v>12</v>
      </c>
      <c r="B45" s="3">
        <v>72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40857</v>
      </c>
    </row>
    <row r="46" spans="1:7">
      <c r="A46">
        <v>13</v>
      </c>
      <c r="B46" s="3">
        <v>1740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40865</v>
      </c>
    </row>
    <row r="47" spans="1:7">
      <c r="A47">
        <v>14</v>
      </c>
      <c r="B47" s="3">
        <v>214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40868</v>
      </c>
    </row>
    <row r="48" spans="1:7">
      <c r="A48">
        <v>15</v>
      </c>
      <c r="B48" s="3">
        <v>66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40857</v>
      </c>
    </row>
    <row r="49" spans="1:8">
      <c r="A49">
        <v>16</v>
      </c>
      <c r="B49" s="3">
        <v>940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40865</v>
      </c>
    </row>
    <row r="50" spans="1:8">
      <c r="A50">
        <v>17</v>
      </c>
      <c r="B50" s="3">
        <v>240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40868</v>
      </c>
    </row>
    <row r="51" spans="1:8">
      <c r="A51">
        <v>18</v>
      </c>
      <c r="B51" s="3">
        <v>750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40854</v>
      </c>
    </row>
    <row r="52" spans="1:8">
      <c r="A52">
        <v>19</v>
      </c>
      <c r="B52" s="3">
        <v>1140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40854</v>
      </c>
    </row>
    <row r="53" spans="1:8">
      <c r="A53">
        <v>20</v>
      </c>
      <c r="B53" s="3">
        <v>360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40868</v>
      </c>
    </row>
    <row r="54" spans="1:8">
      <c r="A54">
        <v>21</v>
      </c>
      <c r="B54" s="3">
        <v>420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40868</v>
      </c>
    </row>
    <row r="55" spans="1:8">
      <c r="A55">
        <v>22</v>
      </c>
      <c r="B55" s="3">
        <v>38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40869</v>
      </c>
    </row>
    <row r="56" spans="1:8">
      <c r="A56">
        <v>23</v>
      </c>
      <c r="B56" s="3">
        <v>69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40869</v>
      </c>
    </row>
    <row r="57" spans="1:8">
      <c r="A57">
        <v>24</v>
      </c>
      <c r="B57" s="3">
        <v>98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40869</v>
      </c>
    </row>
    <row r="58" spans="1:8">
      <c r="A58">
        <v>29</v>
      </c>
      <c r="B58" s="3">
        <v>215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40856</v>
      </c>
    </row>
    <row r="59" spans="1:8">
      <c r="A59" t="s">
        <v>93</v>
      </c>
      <c r="B59" s="12">
        <v>55.4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40856</v>
      </c>
      <c r="H59" s="2"/>
    </row>
    <row r="60" spans="1:8">
      <c r="A60" t="s">
        <v>96</v>
      </c>
      <c r="B60" s="12">
        <v>24.9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40856</v>
      </c>
      <c r="H60" s="2"/>
    </row>
    <row r="61" spans="1:8">
      <c r="A61" t="s">
        <v>98</v>
      </c>
      <c r="B61" s="12">
        <v>36.5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40856</v>
      </c>
    </row>
    <row r="62" spans="1:8">
      <c r="A62" t="s">
        <v>100</v>
      </c>
      <c r="B62" s="12">
        <v>58.099999999999994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40856</v>
      </c>
    </row>
    <row r="63" spans="1:8">
      <c r="A63" t="s">
        <v>102</v>
      </c>
      <c r="B63" s="12">
        <v>72.3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40856</v>
      </c>
    </row>
    <row r="64" spans="1:8">
      <c r="A64" t="s">
        <v>104</v>
      </c>
      <c r="B64" s="43">
        <v>5970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40856</v>
      </c>
    </row>
    <row r="65" spans="1:7">
      <c r="A65" t="s">
        <v>106</v>
      </c>
      <c r="B65" s="12">
        <v>83.4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40856</v>
      </c>
    </row>
    <row r="66" spans="1:7">
      <c r="A66" t="s">
        <v>108</v>
      </c>
      <c r="B66" s="12">
        <v>83.6</v>
      </c>
      <c r="C66" s="1">
        <v>37.683</v>
      </c>
      <c r="D66" s="1">
        <v>141.0394</v>
      </c>
      <c r="E66" t="s">
        <v>94</v>
      </c>
      <c r="F66" t="s">
        <v>109</v>
      </c>
      <c r="G66" s="15">
        <v>40856</v>
      </c>
    </row>
    <row r="67" spans="1:7">
      <c r="A67" t="s">
        <v>110</v>
      </c>
      <c r="B67" s="12">
        <v>449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40856</v>
      </c>
    </row>
    <row r="68" spans="1:7">
      <c r="A68" t="s">
        <v>112</v>
      </c>
      <c r="B68" s="12">
        <v>213.2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40848</v>
      </c>
    </row>
    <row r="69" spans="1:7">
      <c r="A69" t="s">
        <v>114</v>
      </c>
      <c r="B69" s="12">
        <v>465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40848</v>
      </c>
    </row>
    <row r="70" spans="1:7">
      <c r="A70" t="s">
        <v>116</v>
      </c>
      <c r="B70" s="12">
        <v>785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40848</v>
      </c>
    </row>
    <row r="71" spans="1:7">
      <c r="A71" t="s">
        <v>118</v>
      </c>
      <c r="B71" s="12">
        <v>794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5">
        <v>40848</v>
      </c>
    </row>
    <row r="72" spans="1:7">
      <c r="A72" t="s">
        <v>120</v>
      </c>
      <c r="B72" s="12">
        <v>523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5">
        <v>40848</v>
      </c>
    </row>
    <row r="73" spans="1:7">
      <c r="A73" t="s">
        <v>122</v>
      </c>
      <c r="B73" s="12">
        <v>486</v>
      </c>
      <c r="C73" s="1">
        <v>37.106400000000001</v>
      </c>
      <c r="D73" s="1">
        <v>141.1259</v>
      </c>
      <c r="E73" t="s">
        <v>94</v>
      </c>
      <c r="F73" t="s">
        <v>123</v>
      </c>
      <c r="G73" s="15">
        <v>40848</v>
      </c>
    </row>
    <row r="74" spans="1:7">
      <c r="A74" t="s">
        <v>124</v>
      </c>
      <c r="B74" s="12">
        <v>89.1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5">
        <v>40848</v>
      </c>
    </row>
    <row r="75" spans="1:7">
      <c r="A75" t="s">
        <v>126</v>
      </c>
      <c r="B75" s="12">
        <v>72.099999999999994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5">
        <v>40848</v>
      </c>
    </row>
    <row r="76" spans="1:7">
      <c r="A76" t="s">
        <v>128</v>
      </c>
      <c r="B76" s="12">
        <v>319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40848</v>
      </c>
    </row>
    <row r="77" spans="1:7">
      <c r="A77" t="s">
        <v>130</v>
      </c>
      <c r="B77" s="12">
        <v>377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40848</v>
      </c>
    </row>
    <row r="78" spans="1:7">
      <c r="A78" t="s">
        <v>132</v>
      </c>
      <c r="B78" s="12">
        <v>431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40848</v>
      </c>
    </row>
    <row r="79" spans="1:7">
      <c r="A79" t="s">
        <v>134</v>
      </c>
      <c r="B79" s="12">
        <v>63.6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40848</v>
      </c>
    </row>
    <row r="80" spans="1:7">
      <c r="A80" t="s">
        <v>136</v>
      </c>
      <c r="B80" s="12">
        <v>416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40848</v>
      </c>
    </row>
    <row r="81" spans="1:7">
      <c r="A81" t="s">
        <v>138</v>
      </c>
      <c r="B81" s="10">
        <v>405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40848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81"/>
  <sheetViews>
    <sheetView topLeftCell="A29" workbookViewId="0">
      <selection activeCell="A4" sqref="A4:E81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12.4</v>
      </c>
      <c r="C4" s="1">
        <v>38.498333333333335</v>
      </c>
      <c r="D4" s="1">
        <v>141.85333333333332</v>
      </c>
      <c r="E4" t="s">
        <v>7</v>
      </c>
      <c r="F4" t="s">
        <v>8</v>
      </c>
      <c r="G4" s="31">
        <v>41258</v>
      </c>
    </row>
    <row r="5" spans="1:7">
      <c r="A5" t="s">
        <v>9</v>
      </c>
      <c r="B5">
        <v>47</v>
      </c>
      <c r="C5" s="1">
        <v>38.5</v>
      </c>
      <c r="D5" s="1">
        <v>142.08166666666668</v>
      </c>
      <c r="E5" t="s">
        <v>7</v>
      </c>
      <c r="F5" t="s">
        <v>10</v>
      </c>
      <c r="G5" s="31">
        <v>41258</v>
      </c>
    </row>
    <row r="6" spans="1:7">
      <c r="A6" t="s">
        <v>11</v>
      </c>
      <c r="B6">
        <v>21.2</v>
      </c>
      <c r="C6" s="1">
        <v>38.25</v>
      </c>
      <c r="D6" s="1">
        <v>141.85</v>
      </c>
      <c r="E6" t="s">
        <v>7</v>
      </c>
      <c r="F6" t="s">
        <v>12</v>
      </c>
      <c r="G6" s="31">
        <v>41259</v>
      </c>
    </row>
    <row r="7" spans="1:7">
      <c r="A7" t="s">
        <v>13</v>
      </c>
      <c r="B7">
        <v>21.8</v>
      </c>
      <c r="C7" s="1">
        <v>38.085000000000001</v>
      </c>
      <c r="D7" s="1">
        <v>141.25833333333333</v>
      </c>
      <c r="E7" t="s">
        <v>7</v>
      </c>
      <c r="F7" t="s">
        <v>14</v>
      </c>
      <c r="G7" s="31">
        <v>41259</v>
      </c>
    </row>
    <row r="8" spans="1:7">
      <c r="A8" t="s">
        <v>15</v>
      </c>
      <c r="B8">
        <v>640</v>
      </c>
      <c r="C8" s="1">
        <v>38.083333333333336</v>
      </c>
      <c r="D8" s="1">
        <v>141.48666666666668</v>
      </c>
      <c r="E8" t="s">
        <v>7</v>
      </c>
      <c r="F8" t="s">
        <v>16</v>
      </c>
      <c r="G8" s="31">
        <v>41257</v>
      </c>
    </row>
    <row r="9" spans="1:7">
      <c r="A9" t="s">
        <v>17</v>
      </c>
      <c r="B9">
        <v>33</v>
      </c>
      <c r="C9" s="1">
        <v>37.75</v>
      </c>
      <c r="D9" s="1">
        <v>141.25666666666666</v>
      </c>
      <c r="E9" t="s">
        <v>7</v>
      </c>
      <c r="F9" t="s">
        <v>18</v>
      </c>
      <c r="G9" s="31">
        <v>41256</v>
      </c>
    </row>
    <row r="10" spans="1:7">
      <c r="A10" t="s">
        <v>19</v>
      </c>
      <c r="B10">
        <v>153</v>
      </c>
      <c r="C10" s="1">
        <v>37.748333333333299</v>
      </c>
      <c r="D10" s="1">
        <v>141.49</v>
      </c>
      <c r="E10" t="s">
        <v>7</v>
      </c>
      <c r="F10" t="s">
        <v>20</v>
      </c>
      <c r="G10" s="31">
        <v>41256</v>
      </c>
    </row>
    <row r="11" spans="1:7">
      <c r="A11" t="s">
        <v>21</v>
      </c>
      <c r="B11">
        <v>320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1">
        <v>41256</v>
      </c>
    </row>
    <row r="12" spans="1:7">
      <c r="A12" t="s">
        <v>23</v>
      </c>
      <c r="B12">
        <v>74</v>
      </c>
      <c r="C12" s="1">
        <v>37.581666666666663</v>
      </c>
      <c r="D12" s="1">
        <v>141.60666666666665</v>
      </c>
      <c r="E12" t="s">
        <v>7</v>
      </c>
      <c r="F12" t="s">
        <v>24</v>
      </c>
      <c r="G12" s="31">
        <v>41257</v>
      </c>
    </row>
    <row r="13" spans="1:7">
      <c r="A13" t="s">
        <v>25</v>
      </c>
      <c r="B13">
        <v>300</v>
      </c>
      <c r="C13" s="1">
        <v>37.416666666666664</v>
      </c>
      <c r="D13" s="1">
        <v>141.38166666666666</v>
      </c>
      <c r="E13" t="s">
        <v>7</v>
      </c>
      <c r="F13" t="s">
        <v>26</v>
      </c>
      <c r="G13" s="31">
        <v>41253</v>
      </c>
    </row>
    <row r="14" spans="1:7">
      <c r="A14" t="s">
        <v>27</v>
      </c>
      <c r="B14">
        <v>83</v>
      </c>
      <c r="C14" s="1">
        <v>37.416666666666664</v>
      </c>
      <c r="D14" s="1">
        <v>141.60666666666665</v>
      </c>
      <c r="E14" t="s">
        <v>7</v>
      </c>
      <c r="F14" t="s">
        <v>28</v>
      </c>
      <c r="G14" s="31">
        <v>41253</v>
      </c>
    </row>
    <row r="15" spans="1:7">
      <c r="A15" t="s">
        <v>29</v>
      </c>
      <c r="B15">
        <v>23.9</v>
      </c>
      <c r="C15" s="1">
        <v>37.5</v>
      </c>
      <c r="D15" s="1">
        <v>142</v>
      </c>
      <c r="E15" t="s">
        <v>7</v>
      </c>
      <c r="F15" t="s">
        <v>30</v>
      </c>
      <c r="G15" s="31">
        <v>41257</v>
      </c>
    </row>
    <row r="16" spans="1:7">
      <c r="A16" t="s">
        <v>31</v>
      </c>
      <c r="B16">
        <v>211</v>
      </c>
      <c r="C16" s="1">
        <v>37.248333333333335</v>
      </c>
      <c r="D16" s="1">
        <v>141.37333333333333</v>
      </c>
      <c r="E16" t="s">
        <v>7</v>
      </c>
      <c r="F16" t="s">
        <v>32</v>
      </c>
      <c r="G16" s="31">
        <v>41252</v>
      </c>
    </row>
    <row r="17" spans="1:7">
      <c r="A17" t="s">
        <v>33</v>
      </c>
      <c r="B17">
        <v>104</v>
      </c>
      <c r="C17" s="1">
        <v>37.25</v>
      </c>
      <c r="D17" s="1">
        <v>141.60666666666665</v>
      </c>
      <c r="E17" t="s">
        <v>7</v>
      </c>
      <c r="F17" t="s">
        <v>34</v>
      </c>
      <c r="G17" s="31">
        <v>41252</v>
      </c>
    </row>
    <row r="18" spans="1:7">
      <c r="A18" t="s">
        <v>35</v>
      </c>
      <c r="B18">
        <v>360</v>
      </c>
      <c r="C18" s="1">
        <v>37.081666666666663</v>
      </c>
      <c r="D18" s="1">
        <v>141.13999999999999</v>
      </c>
      <c r="E18" t="s">
        <v>7</v>
      </c>
      <c r="F18" t="s">
        <v>36</v>
      </c>
      <c r="G18" s="31">
        <v>41252</v>
      </c>
    </row>
    <row r="19" spans="1:7">
      <c r="A19" t="s">
        <v>37</v>
      </c>
      <c r="B19">
        <v>168</v>
      </c>
      <c r="C19" s="1">
        <v>37.083333333333336</v>
      </c>
      <c r="D19" s="1">
        <v>141.25833333333333</v>
      </c>
      <c r="E19" t="s">
        <v>7</v>
      </c>
      <c r="F19" t="s">
        <v>38</v>
      </c>
      <c r="G19" s="31">
        <v>41252</v>
      </c>
    </row>
    <row r="20" spans="1:7">
      <c r="A20" t="s">
        <v>39</v>
      </c>
      <c r="B20">
        <v>63</v>
      </c>
      <c r="C20" s="1">
        <v>37.081666666666663</v>
      </c>
      <c r="D20" s="1">
        <v>141.48833333333334</v>
      </c>
      <c r="E20" t="s">
        <v>7</v>
      </c>
      <c r="F20" t="s">
        <v>40</v>
      </c>
      <c r="G20" s="31">
        <v>41251</v>
      </c>
    </row>
    <row r="21" spans="1:7">
      <c r="A21" t="s">
        <v>41</v>
      </c>
      <c r="B21">
        <v>48</v>
      </c>
      <c r="C21" s="1">
        <v>37</v>
      </c>
      <c r="D21" s="1">
        <v>141.75166666666667</v>
      </c>
      <c r="E21" t="s">
        <v>7</v>
      </c>
      <c r="F21" t="s">
        <v>42</v>
      </c>
      <c r="G21" s="31">
        <v>41251</v>
      </c>
    </row>
    <row r="22" spans="1:7">
      <c r="A22" t="s">
        <v>43</v>
      </c>
      <c r="B22">
        <v>114</v>
      </c>
      <c r="C22" s="1">
        <v>36.914999999999999</v>
      </c>
      <c r="D22" s="1">
        <v>141.13999999999999</v>
      </c>
      <c r="E22" t="s">
        <v>7</v>
      </c>
      <c r="F22" t="s">
        <v>44</v>
      </c>
      <c r="G22" s="31">
        <v>41250</v>
      </c>
    </row>
    <row r="23" spans="1:7">
      <c r="A23" t="s">
        <v>45</v>
      </c>
      <c r="B23">
        <v>132</v>
      </c>
      <c r="C23" s="1">
        <v>36.916666666666664</v>
      </c>
      <c r="D23" s="1">
        <v>141.37166666666667</v>
      </c>
      <c r="E23" t="s">
        <v>7</v>
      </c>
      <c r="F23" t="s">
        <v>46</v>
      </c>
      <c r="G23" s="31">
        <v>41250</v>
      </c>
    </row>
    <row r="24" spans="1:7">
      <c r="A24" t="s">
        <v>47</v>
      </c>
      <c r="B24">
        <v>490</v>
      </c>
      <c r="C24" s="1">
        <v>36.748333333333335</v>
      </c>
      <c r="D24" s="1">
        <v>140.88333333333333</v>
      </c>
      <c r="E24" t="s">
        <v>7</v>
      </c>
      <c r="F24" t="s">
        <v>48</v>
      </c>
      <c r="G24" s="31">
        <v>41250</v>
      </c>
    </row>
    <row r="25" spans="1:7">
      <c r="A25" t="s">
        <v>49</v>
      </c>
      <c r="B25">
        <v>560</v>
      </c>
      <c r="C25" s="1">
        <v>36.748333333333335</v>
      </c>
      <c r="D25" s="1">
        <v>140.94999999999999</v>
      </c>
      <c r="E25" t="s">
        <v>7</v>
      </c>
      <c r="F25" t="s">
        <v>50</v>
      </c>
      <c r="G25" s="31">
        <v>41250</v>
      </c>
    </row>
    <row r="26" spans="1:7">
      <c r="A26" t="s">
        <v>51</v>
      </c>
      <c r="B26">
        <v>47</v>
      </c>
      <c r="C26" s="1">
        <v>36.748333333333335</v>
      </c>
      <c r="D26" s="1">
        <v>141.18333333333334</v>
      </c>
      <c r="E26" t="s">
        <v>7</v>
      </c>
      <c r="F26" t="s">
        <v>52</v>
      </c>
      <c r="G26" s="31">
        <v>41250</v>
      </c>
    </row>
    <row r="27" spans="1:7">
      <c r="A27" t="s">
        <v>53</v>
      </c>
      <c r="B27">
        <v>62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1">
        <v>41249</v>
      </c>
    </row>
    <row r="28" spans="1:7">
      <c r="A28" t="s">
        <v>55</v>
      </c>
      <c r="B28">
        <v>71</v>
      </c>
      <c r="C28" s="1">
        <v>36.414999999999999</v>
      </c>
      <c r="D28" s="1">
        <v>140.94999999999999</v>
      </c>
      <c r="E28" t="s">
        <v>7</v>
      </c>
      <c r="F28" t="s">
        <v>56</v>
      </c>
      <c r="G28" s="31">
        <v>41249</v>
      </c>
    </row>
    <row r="29" spans="1:7">
      <c r="A29" t="s">
        <v>57</v>
      </c>
      <c r="B29">
        <v>85</v>
      </c>
      <c r="C29" s="1">
        <v>36.748333333333335</v>
      </c>
      <c r="D29" s="1">
        <v>140.88333333333333</v>
      </c>
      <c r="E29" t="s">
        <v>7</v>
      </c>
      <c r="F29" t="s">
        <v>58</v>
      </c>
      <c r="G29" s="31">
        <v>41249</v>
      </c>
    </row>
    <row r="30" spans="1:7">
      <c r="A30" t="s">
        <v>59</v>
      </c>
      <c r="B30">
        <v>32</v>
      </c>
      <c r="C30" s="1">
        <v>36.06666666666667</v>
      </c>
      <c r="D30" s="1">
        <v>140.71833333333333</v>
      </c>
      <c r="E30" t="s">
        <v>7</v>
      </c>
      <c r="F30" t="s">
        <v>60</v>
      </c>
      <c r="G30" s="31">
        <v>41248</v>
      </c>
    </row>
    <row r="31" spans="1:7">
      <c r="A31" t="s">
        <v>61</v>
      </c>
      <c r="B31">
        <v>32</v>
      </c>
      <c r="C31" s="1">
        <v>36.078333333333333</v>
      </c>
      <c r="D31" s="1">
        <v>140.94999999999999</v>
      </c>
      <c r="E31" t="s">
        <v>7</v>
      </c>
      <c r="F31" t="s">
        <v>62</v>
      </c>
      <c r="G31" s="31">
        <v>41248</v>
      </c>
    </row>
    <row r="32" spans="1:7">
      <c r="A32" t="s">
        <v>63</v>
      </c>
      <c r="B32">
        <v>11.6</v>
      </c>
      <c r="C32" s="1">
        <v>35.751666666666665</v>
      </c>
      <c r="D32" s="1">
        <v>140.95166666666665</v>
      </c>
      <c r="E32" t="s">
        <v>7</v>
      </c>
      <c r="F32" t="s">
        <v>64</v>
      </c>
      <c r="G32" s="31">
        <v>41248</v>
      </c>
    </row>
    <row r="33" spans="1:7">
      <c r="A33" t="s">
        <v>65</v>
      </c>
      <c r="B33">
        <v>37</v>
      </c>
      <c r="C33" s="1">
        <v>35.748333333333335</v>
      </c>
      <c r="D33" s="1">
        <v>141.18333333333334</v>
      </c>
      <c r="E33" t="s">
        <v>7</v>
      </c>
      <c r="F33" t="s">
        <v>66</v>
      </c>
      <c r="G33" s="31">
        <v>41248</v>
      </c>
    </row>
    <row r="34" spans="1:7">
      <c r="A34">
        <v>1</v>
      </c>
      <c r="B34" s="3">
        <v>2400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40892</v>
      </c>
    </row>
    <row r="35" spans="1:7">
      <c r="A35">
        <v>2</v>
      </c>
      <c r="B35" s="3">
        <v>2290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40892</v>
      </c>
    </row>
    <row r="36" spans="1:7">
      <c r="A36">
        <v>3</v>
      </c>
      <c r="B36" s="3">
        <v>300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40892</v>
      </c>
    </row>
    <row r="37" spans="1:7">
      <c r="A37">
        <v>4</v>
      </c>
      <c r="B37" s="3">
        <v>1030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40892</v>
      </c>
    </row>
    <row r="38" spans="1:7">
      <c r="A38">
        <v>5</v>
      </c>
      <c r="B38" s="3">
        <v>37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40884</v>
      </c>
    </row>
    <row r="39" spans="1:7">
      <c r="A39">
        <v>6</v>
      </c>
      <c r="B39" s="3">
        <v>155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40887</v>
      </c>
    </row>
    <row r="40" spans="1:7">
      <c r="A40">
        <v>7</v>
      </c>
      <c r="B40" s="3">
        <v>220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40887</v>
      </c>
    </row>
    <row r="41" spans="1:7">
      <c r="A41">
        <v>8</v>
      </c>
      <c r="B41" s="3">
        <v>126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40887</v>
      </c>
    </row>
    <row r="42" spans="1:7">
      <c r="A42">
        <v>9</v>
      </c>
      <c r="B42" s="3">
        <v>240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40891</v>
      </c>
    </row>
    <row r="43" spans="1:7">
      <c r="A43">
        <v>10</v>
      </c>
      <c r="B43" s="3">
        <v>73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40891</v>
      </c>
    </row>
    <row r="44" spans="1:7">
      <c r="A44">
        <v>11</v>
      </c>
      <c r="B44" s="3">
        <v>53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40888</v>
      </c>
    </row>
    <row r="45" spans="1:7">
      <c r="A45">
        <v>12</v>
      </c>
      <c r="B45" s="3">
        <v>60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40888</v>
      </c>
    </row>
    <row r="46" spans="1:7">
      <c r="A46">
        <v>13</v>
      </c>
      <c r="B46" s="3">
        <v>350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40893</v>
      </c>
    </row>
    <row r="47" spans="1:7">
      <c r="A47">
        <v>14</v>
      </c>
      <c r="B47" s="3">
        <v>230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40889</v>
      </c>
    </row>
    <row r="48" spans="1:7">
      <c r="A48">
        <v>15</v>
      </c>
      <c r="B48" s="3">
        <v>49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40888</v>
      </c>
    </row>
    <row r="49" spans="1:8">
      <c r="A49">
        <v>16</v>
      </c>
      <c r="B49" s="3">
        <v>660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40893</v>
      </c>
    </row>
    <row r="50" spans="1:8">
      <c r="A50">
        <v>17</v>
      </c>
      <c r="B50" s="3">
        <v>560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40889</v>
      </c>
    </row>
    <row r="51" spans="1:8">
      <c r="A51">
        <v>18</v>
      </c>
      <c r="B51" s="3">
        <v>480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40882</v>
      </c>
    </row>
    <row r="52" spans="1:8">
      <c r="A52">
        <v>19</v>
      </c>
      <c r="B52" s="3">
        <v>920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40882</v>
      </c>
    </row>
    <row r="53" spans="1:8">
      <c r="A53">
        <v>20</v>
      </c>
      <c r="B53" s="3">
        <v>350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40889</v>
      </c>
    </row>
    <row r="54" spans="1:8">
      <c r="A54">
        <v>21</v>
      </c>
      <c r="B54" s="3">
        <v>710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40889</v>
      </c>
    </row>
    <row r="55" spans="1:8">
      <c r="A55">
        <v>22</v>
      </c>
      <c r="B55" s="3">
        <v>1580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40890</v>
      </c>
    </row>
    <row r="56" spans="1:8">
      <c r="A56">
        <v>23</v>
      </c>
      <c r="B56" s="3">
        <v>66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40890</v>
      </c>
    </row>
    <row r="57" spans="1:8">
      <c r="A57">
        <v>24</v>
      </c>
      <c r="B57" s="3">
        <v>84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40890</v>
      </c>
    </row>
    <row r="58" spans="1:8">
      <c r="A58">
        <v>29</v>
      </c>
      <c r="B58" s="3">
        <v>46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40884</v>
      </c>
    </row>
    <row r="59" spans="1:8">
      <c r="A59" t="s">
        <v>93</v>
      </c>
      <c r="B59" s="12">
        <v>23.700000000000003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41249</v>
      </c>
      <c r="H59" s="2"/>
    </row>
    <row r="60" spans="1:8">
      <c r="A60" t="s">
        <v>96</v>
      </c>
      <c r="B60" s="12">
        <v>21.689999999999998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41249</v>
      </c>
      <c r="H60" s="2"/>
    </row>
    <row r="61" spans="1:8">
      <c r="A61" t="s">
        <v>98</v>
      </c>
      <c r="B61" s="12">
        <v>50.5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41249</v>
      </c>
    </row>
    <row r="62" spans="1:8">
      <c r="A62" t="s">
        <v>100</v>
      </c>
      <c r="B62" s="12">
        <v>37.200000000000003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41249</v>
      </c>
    </row>
    <row r="63" spans="1:8">
      <c r="A63" t="s">
        <v>102</v>
      </c>
      <c r="B63" s="12">
        <v>52.2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41249</v>
      </c>
    </row>
    <row r="64" spans="1:8">
      <c r="A64" t="s">
        <v>104</v>
      </c>
      <c r="B64" s="12">
        <v>91.5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41249</v>
      </c>
    </row>
    <row r="65" spans="1:7">
      <c r="A65" t="s">
        <v>106</v>
      </c>
      <c r="B65" s="12">
        <v>171.39999999999998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41249</v>
      </c>
    </row>
    <row r="66" spans="1:7">
      <c r="A66" t="s">
        <v>108</v>
      </c>
      <c r="B66" s="12">
        <v>56.4</v>
      </c>
      <c r="C66" s="1">
        <v>37.683</v>
      </c>
      <c r="D66" s="1">
        <v>141.0394</v>
      </c>
      <c r="E66" t="s">
        <v>94</v>
      </c>
      <c r="F66" t="s">
        <v>109</v>
      </c>
      <c r="G66" s="15">
        <v>41249</v>
      </c>
    </row>
    <row r="67" spans="1:7">
      <c r="A67" t="s">
        <v>110</v>
      </c>
      <c r="B67" s="12">
        <v>127.5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41249</v>
      </c>
    </row>
    <row r="68" spans="1:7">
      <c r="A68" t="s">
        <v>112</v>
      </c>
      <c r="B68" s="12">
        <v>558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41245</v>
      </c>
    </row>
    <row r="69" spans="1:7">
      <c r="A69" t="s">
        <v>114</v>
      </c>
      <c r="B69" s="12">
        <v>441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41245</v>
      </c>
    </row>
    <row r="70" spans="1:7">
      <c r="A70" t="s">
        <v>116</v>
      </c>
      <c r="B70" s="12">
        <v>562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41245</v>
      </c>
    </row>
    <row r="71" spans="1:7">
      <c r="A71" t="s">
        <v>118</v>
      </c>
      <c r="B71" s="12">
        <v>820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5">
        <v>41245</v>
      </c>
    </row>
    <row r="72" spans="1:7">
      <c r="A72" t="s">
        <v>120</v>
      </c>
      <c r="B72" s="12">
        <v>1123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5">
        <v>41245</v>
      </c>
    </row>
    <row r="73" spans="1:7">
      <c r="A73" t="s">
        <v>122</v>
      </c>
      <c r="B73" s="12">
        <v>268</v>
      </c>
      <c r="C73" s="1">
        <v>37.106400000000001</v>
      </c>
      <c r="D73" s="1">
        <v>141.1259</v>
      </c>
      <c r="E73" t="s">
        <v>94</v>
      </c>
      <c r="F73" t="s">
        <v>123</v>
      </c>
      <c r="G73" s="15">
        <v>41245</v>
      </c>
    </row>
    <row r="74" spans="1:7">
      <c r="A74" t="s">
        <v>124</v>
      </c>
      <c r="B74" s="12">
        <v>131.4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5">
        <v>41245</v>
      </c>
    </row>
    <row r="75" spans="1:7">
      <c r="A75" t="s">
        <v>126</v>
      </c>
      <c r="B75" s="12">
        <v>135.89999999999998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5">
        <v>41245</v>
      </c>
    </row>
    <row r="76" spans="1:7">
      <c r="A76" t="s">
        <v>128</v>
      </c>
      <c r="B76" s="12">
        <v>188.6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41245</v>
      </c>
    </row>
    <row r="77" spans="1:7">
      <c r="A77" t="s">
        <v>130</v>
      </c>
      <c r="B77" s="12">
        <v>279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41245</v>
      </c>
    </row>
    <row r="78" spans="1:7">
      <c r="A78" t="s">
        <v>132</v>
      </c>
      <c r="B78" s="12">
        <v>287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41245</v>
      </c>
    </row>
    <row r="79" spans="1:7">
      <c r="A79" t="s">
        <v>134</v>
      </c>
      <c r="B79" s="12">
        <v>102.9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41245</v>
      </c>
    </row>
    <row r="80" spans="1:7">
      <c r="A80" t="s">
        <v>136</v>
      </c>
      <c r="B80" s="12">
        <v>229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41245</v>
      </c>
    </row>
    <row r="81" spans="1:7">
      <c r="A81" t="s">
        <v>138</v>
      </c>
      <c r="B81" s="10">
        <v>460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41245</v>
      </c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81"/>
  <sheetViews>
    <sheetView topLeftCell="A24" workbookViewId="0">
      <selection activeCell="A4" sqref="A4:E81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C4" s="1">
        <v>38.498333333333335</v>
      </c>
      <c r="D4" s="1">
        <v>141.85333333333332</v>
      </c>
      <c r="E4" t="s">
        <v>7</v>
      </c>
      <c r="F4" t="s">
        <v>8</v>
      </c>
      <c r="G4" s="31"/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  <c r="G5" s="31"/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  <c r="G6" s="31"/>
    </row>
    <row r="7" spans="1:7">
      <c r="A7" t="s">
        <v>13</v>
      </c>
      <c r="C7" s="1">
        <v>38.085000000000001</v>
      </c>
      <c r="D7" s="1">
        <v>141.25833333333333</v>
      </c>
      <c r="E7" t="s">
        <v>7</v>
      </c>
      <c r="F7" t="s">
        <v>14</v>
      </c>
      <c r="G7" s="31"/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  <c r="G8" s="31"/>
    </row>
    <row r="9" spans="1:7">
      <c r="A9" t="s">
        <v>17</v>
      </c>
      <c r="C9" s="1">
        <v>37.75</v>
      </c>
      <c r="D9" s="1">
        <v>141.25666666666666</v>
      </c>
      <c r="E9" t="s">
        <v>7</v>
      </c>
      <c r="F9" t="s">
        <v>18</v>
      </c>
      <c r="G9" s="31"/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  <c r="G10" s="31"/>
    </row>
    <row r="11" spans="1:7">
      <c r="A11" t="s">
        <v>21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1"/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  <c r="G12" s="31"/>
    </row>
    <row r="13" spans="1:7">
      <c r="A13" t="s">
        <v>25</v>
      </c>
      <c r="C13" s="1">
        <v>37.416666666666664</v>
      </c>
      <c r="D13" s="1">
        <v>141.38166666666666</v>
      </c>
      <c r="E13" t="s">
        <v>7</v>
      </c>
      <c r="F13" t="s">
        <v>26</v>
      </c>
      <c r="G13" s="31"/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  <c r="G14" s="31"/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  <c r="G15" s="31"/>
    </row>
    <row r="16" spans="1:7">
      <c r="A16" t="s">
        <v>31</v>
      </c>
      <c r="C16" s="1">
        <v>37.248333333333335</v>
      </c>
      <c r="D16" s="1">
        <v>141.37333333333333</v>
      </c>
      <c r="E16" t="s">
        <v>7</v>
      </c>
      <c r="F16" t="s">
        <v>32</v>
      </c>
      <c r="G16" s="31"/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  <c r="G17" s="31"/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  <c r="G18" s="31"/>
    </row>
    <row r="19" spans="1:7">
      <c r="A19" t="s">
        <v>37</v>
      </c>
      <c r="C19" s="1">
        <v>37.083333333333336</v>
      </c>
      <c r="D19" s="1">
        <v>141.25833333333333</v>
      </c>
      <c r="E19" t="s">
        <v>7</v>
      </c>
      <c r="F19" t="s">
        <v>38</v>
      </c>
      <c r="G19" s="31"/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  <c r="G20" s="31"/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  <c r="G21" s="31"/>
    </row>
    <row r="22" spans="1:7">
      <c r="A22" t="s">
        <v>43</v>
      </c>
      <c r="C22" s="1">
        <v>36.914999999999999</v>
      </c>
      <c r="D22" s="1">
        <v>141.13999999999999</v>
      </c>
      <c r="E22" t="s">
        <v>7</v>
      </c>
      <c r="F22" t="s">
        <v>44</v>
      </c>
      <c r="G22" s="31"/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  <c r="G23" s="31"/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  <c r="G24" s="31"/>
    </row>
    <row r="25" spans="1:7">
      <c r="A25" t="s">
        <v>49</v>
      </c>
      <c r="C25" s="1">
        <v>36.748333333333335</v>
      </c>
      <c r="D25" s="1">
        <v>140.94999999999999</v>
      </c>
      <c r="E25" t="s">
        <v>7</v>
      </c>
      <c r="F25" t="s">
        <v>50</v>
      </c>
      <c r="G25" s="31"/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  <c r="G26" s="31"/>
    </row>
    <row r="27" spans="1:7">
      <c r="A27" t="s">
        <v>53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1"/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  <c r="G28" s="31"/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  <c r="G29" s="31"/>
    </row>
    <row r="30" spans="1:7">
      <c r="A30" t="s">
        <v>59</v>
      </c>
      <c r="C30" s="1">
        <v>36.06666666666667</v>
      </c>
      <c r="D30" s="1">
        <v>140.71833333333333</v>
      </c>
      <c r="E30" t="s">
        <v>7</v>
      </c>
      <c r="F30" t="s">
        <v>60</v>
      </c>
      <c r="G30" s="31"/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  <c r="G31" s="31"/>
    </row>
    <row r="32" spans="1:7">
      <c r="A32" t="s">
        <v>63</v>
      </c>
      <c r="C32" s="1">
        <v>35.751666666666665</v>
      </c>
      <c r="D32" s="1">
        <v>140.95166666666665</v>
      </c>
      <c r="E32" t="s">
        <v>7</v>
      </c>
      <c r="F32" t="s">
        <v>64</v>
      </c>
      <c r="G32" s="31"/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  <c r="G33" s="31"/>
    </row>
    <row r="34" spans="1:7">
      <c r="A34">
        <v>1</v>
      </c>
      <c r="B34" s="3">
        <v>2800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40926</v>
      </c>
    </row>
    <row r="35" spans="1:7">
      <c r="A35">
        <v>2</v>
      </c>
      <c r="B35" s="3">
        <v>3200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40926</v>
      </c>
    </row>
    <row r="36" spans="1:7">
      <c r="A36">
        <v>3</v>
      </c>
      <c r="B36" s="3">
        <v>390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40926</v>
      </c>
    </row>
    <row r="37" spans="1:7">
      <c r="A37">
        <v>4</v>
      </c>
      <c r="B37" s="3">
        <v>580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40926</v>
      </c>
    </row>
    <row r="38" spans="1:7">
      <c r="A38">
        <v>5</v>
      </c>
      <c r="B38" s="3">
        <v>31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40925</v>
      </c>
    </row>
    <row r="39" spans="1:7">
      <c r="A39">
        <v>6</v>
      </c>
      <c r="B39" s="3">
        <v>28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40918</v>
      </c>
    </row>
    <row r="40" spans="1:7">
      <c r="A40">
        <v>7</v>
      </c>
      <c r="B40" s="3">
        <v>51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40918</v>
      </c>
    </row>
    <row r="41" spans="1:7">
      <c r="A41">
        <v>8</v>
      </c>
      <c r="B41" s="3">
        <v>270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40918</v>
      </c>
    </row>
    <row r="42" spans="1:7">
      <c r="A42">
        <v>9</v>
      </c>
      <c r="B42" s="3">
        <v>480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40925</v>
      </c>
    </row>
    <row r="43" spans="1:7">
      <c r="A43">
        <v>10</v>
      </c>
      <c r="B43" s="3">
        <v>216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40935</v>
      </c>
    </row>
    <row r="44" spans="1:7">
      <c r="A44">
        <v>11</v>
      </c>
      <c r="B44" s="3">
        <v>61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40915</v>
      </c>
    </row>
    <row r="45" spans="1:7">
      <c r="A45">
        <v>12</v>
      </c>
      <c r="B45" s="3">
        <v>95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40915</v>
      </c>
    </row>
    <row r="46" spans="1:7">
      <c r="A46">
        <v>13</v>
      </c>
      <c r="B46" s="3">
        <v>4100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40913</v>
      </c>
    </row>
    <row r="47" spans="1:7">
      <c r="A47">
        <v>14</v>
      </c>
      <c r="B47" s="3">
        <v>226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40933</v>
      </c>
    </row>
    <row r="48" spans="1:7">
      <c r="A48">
        <v>15</v>
      </c>
      <c r="B48" s="3">
        <v>44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40921</v>
      </c>
    </row>
    <row r="49" spans="1:8">
      <c r="A49">
        <v>16</v>
      </c>
      <c r="B49" s="3">
        <v>960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40915</v>
      </c>
    </row>
    <row r="50" spans="1:8">
      <c r="A50">
        <v>17</v>
      </c>
      <c r="B50" s="3">
        <v>190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40933</v>
      </c>
    </row>
    <row r="51" spans="1:8">
      <c r="A51">
        <v>18</v>
      </c>
      <c r="B51" s="3">
        <v>370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40921</v>
      </c>
    </row>
    <row r="52" spans="1:8">
      <c r="A52">
        <v>19</v>
      </c>
      <c r="B52" s="3">
        <v>240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40921</v>
      </c>
    </row>
    <row r="53" spans="1:8">
      <c r="A53">
        <v>20</v>
      </c>
      <c r="B53" s="3">
        <v>163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40933</v>
      </c>
    </row>
    <row r="54" spans="1:8">
      <c r="A54">
        <v>21</v>
      </c>
      <c r="B54" s="3">
        <v>260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40933</v>
      </c>
    </row>
    <row r="55" spans="1:8">
      <c r="A55">
        <v>22</v>
      </c>
      <c r="B55" s="3">
        <v>13.4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40934</v>
      </c>
    </row>
    <row r="56" spans="1:8">
      <c r="A56">
        <v>23</v>
      </c>
      <c r="B56" s="3">
        <v>36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40934</v>
      </c>
    </row>
    <row r="57" spans="1:8">
      <c r="A57">
        <v>24</v>
      </c>
      <c r="B57" s="3">
        <v>84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40934</v>
      </c>
    </row>
    <row r="58" spans="1:8">
      <c r="A58">
        <v>29</v>
      </c>
      <c r="B58" s="3">
        <v>1180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40921</v>
      </c>
    </row>
    <row r="59" spans="1:8">
      <c r="A59" t="s">
        <v>93</v>
      </c>
      <c r="B59" s="12">
        <v>27.1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40926</v>
      </c>
      <c r="H59" s="2"/>
    </row>
    <row r="60" spans="1:8">
      <c r="A60" t="s">
        <v>96</v>
      </c>
      <c r="B60" s="12">
        <v>19.170000000000002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40926</v>
      </c>
      <c r="H60" s="2"/>
    </row>
    <row r="61" spans="1:8">
      <c r="A61" t="s">
        <v>98</v>
      </c>
      <c r="B61" s="12">
        <v>35.599999999999994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40926</v>
      </c>
    </row>
    <row r="62" spans="1:8">
      <c r="A62" t="s">
        <v>100</v>
      </c>
      <c r="B62" s="12">
        <v>30.200000000000003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40926</v>
      </c>
    </row>
    <row r="63" spans="1:8">
      <c r="A63" t="s">
        <v>102</v>
      </c>
      <c r="B63" s="12">
        <v>51.4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40926</v>
      </c>
    </row>
    <row r="64" spans="1:8">
      <c r="A64" t="s">
        <v>104</v>
      </c>
      <c r="B64" s="12">
        <v>60.5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40926</v>
      </c>
    </row>
    <row r="65" spans="1:7">
      <c r="A65" t="s">
        <v>106</v>
      </c>
      <c r="B65" s="12">
        <v>49.5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40926</v>
      </c>
    </row>
    <row r="66" spans="1:7">
      <c r="A66" t="s">
        <v>108</v>
      </c>
      <c r="B66" s="12">
        <v>61.199999999999996</v>
      </c>
      <c r="C66" s="1">
        <v>37.683</v>
      </c>
      <c r="D66" s="1">
        <v>141.0394</v>
      </c>
      <c r="E66" t="s">
        <v>94</v>
      </c>
      <c r="F66" t="s">
        <v>109</v>
      </c>
      <c r="G66" s="15">
        <v>40926</v>
      </c>
    </row>
    <row r="67" spans="1:7">
      <c r="A67" t="s">
        <v>110</v>
      </c>
      <c r="B67" s="12">
        <v>96.199999999999989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40926</v>
      </c>
    </row>
    <row r="68" spans="1:7">
      <c r="A68" t="s">
        <v>112</v>
      </c>
      <c r="B68" s="12">
        <v>246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40921</v>
      </c>
    </row>
    <row r="69" spans="1:7">
      <c r="A69" t="s">
        <v>114</v>
      </c>
      <c r="B69" s="12">
        <v>554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40921</v>
      </c>
    </row>
    <row r="70" spans="1:7">
      <c r="A70" t="s">
        <v>116</v>
      </c>
      <c r="B70" s="12">
        <v>297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40921</v>
      </c>
    </row>
    <row r="71" spans="1:7">
      <c r="A71" t="s">
        <v>118</v>
      </c>
      <c r="B71" s="12">
        <v>518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5">
        <v>40921</v>
      </c>
    </row>
    <row r="72" spans="1:7">
      <c r="A72" t="s">
        <v>120</v>
      </c>
      <c r="B72" s="12">
        <v>1208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5">
        <v>40921</v>
      </c>
    </row>
    <row r="73" spans="1:7">
      <c r="A73" t="s">
        <v>122</v>
      </c>
      <c r="B73" s="12">
        <v>278</v>
      </c>
      <c r="C73" s="1">
        <v>37.106400000000001</v>
      </c>
      <c r="D73" s="1">
        <v>141.1259</v>
      </c>
      <c r="E73" t="s">
        <v>94</v>
      </c>
      <c r="F73" t="s">
        <v>123</v>
      </c>
      <c r="G73" s="15">
        <v>40921</v>
      </c>
    </row>
    <row r="74" spans="1:7">
      <c r="A74" t="s">
        <v>124</v>
      </c>
      <c r="B74" s="12">
        <v>307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5">
        <v>40921</v>
      </c>
    </row>
    <row r="75" spans="1:7">
      <c r="A75" t="s">
        <v>126</v>
      </c>
      <c r="B75" s="12">
        <v>79.3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5">
        <v>40921</v>
      </c>
    </row>
    <row r="76" spans="1:7">
      <c r="A76" t="s">
        <v>128</v>
      </c>
      <c r="B76" s="12">
        <v>312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40913</v>
      </c>
    </row>
    <row r="77" spans="1:7">
      <c r="A77" t="s">
        <v>130</v>
      </c>
      <c r="B77" s="12">
        <v>467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40913</v>
      </c>
    </row>
    <row r="78" spans="1:7">
      <c r="A78" t="s">
        <v>132</v>
      </c>
      <c r="B78" s="12">
        <v>423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40913</v>
      </c>
    </row>
    <row r="79" spans="1:7">
      <c r="A79" t="s">
        <v>134</v>
      </c>
      <c r="B79" s="12">
        <v>85.2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40913</v>
      </c>
    </row>
    <row r="80" spans="1:7">
      <c r="A80" t="s">
        <v>136</v>
      </c>
      <c r="B80" s="12">
        <v>283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40913</v>
      </c>
    </row>
    <row r="81" spans="1:7">
      <c r="A81" t="s">
        <v>138</v>
      </c>
      <c r="B81" s="10">
        <v>411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40913</v>
      </c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97"/>
  <sheetViews>
    <sheetView topLeftCell="A75" workbookViewId="0">
      <selection activeCell="E10" sqref="E10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14.5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40958</v>
      </c>
    </row>
    <row r="5" spans="1:7">
      <c r="A5" t="s">
        <v>9</v>
      </c>
      <c r="B5">
        <v>8.5</v>
      </c>
      <c r="C5" s="1">
        <v>38.5</v>
      </c>
      <c r="D5" s="1">
        <v>142.08166666666668</v>
      </c>
      <c r="E5" t="s">
        <v>7</v>
      </c>
      <c r="F5" t="s">
        <v>10</v>
      </c>
      <c r="G5" s="2">
        <v>40958</v>
      </c>
    </row>
    <row r="6" spans="1:7">
      <c r="A6" t="s">
        <v>11</v>
      </c>
      <c r="B6">
        <v>26</v>
      </c>
      <c r="C6" s="1">
        <v>38.25</v>
      </c>
      <c r="D6" s="1">
        <v>141.85</v>
      </c>
      <c r="E6" t="s">
        <v>7</v>
      </c>
      <c r="F6" t="s">
        <v>12</v>
      </c>
      <c r="G6" s="2">
        <v>40959</v>
      </c>
    </row>
    <row r="7" spans="1:7">
      <c r="A7" t="s">
        <v>13</v>
      </c>
      <c r="B7">
        <v>23.9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40956</v>
      </c>
    </row>
    <row r="8" spans="1:7">
      <c r="A8" t="s">
        <v>15</v>
      </c>
      <c r="B8">
        <v>680</v>
      </c>
      <c r="C8" s="1">
        <v>38.083333333333336</v>
      </c>
      <c r="D8" s="1">
        <v>141.48666666666668</v>
      </c>
      <c r="E8" t="s">
        <v>7</v>
      </c>
      <c r="F8" t="s">
        <v>16</v>
      </c>
      <c r="G8" s="30">
        <v>40956</v>
      </c>
    </row>
    <row r="9" spans="1:7">
      <c r="A9" t="s">
        <v>17</v>
      </c>
      <c r="B9">
        <v>26</v>
      </c>
      <c r="C9" s="1">
        <v>37.75</v>
      </c>
      <c r="D9" s="1">
        <v>141.25666666666666</v>
      </c>
      <c r="E9" t="s">
        <v>7</v>
      </c>
      <c r="F9" t="s">
        <v>18</v>
      </c>
      <c r="G9" s="2">
        <v>40956</v>
      </c>
    </row>
    <row r="10" spans="1:7">
      <c r="A10" t="s">
        <v>19</v>
      </c>
      <c r="B10">
        <v>148</v>
      </c>
      <c r="C10" s="1">
        <v>37.748333333333299</v>
      </c>
      <c r="D10" s="1">
        <v>141.49</v>
      </c>
      <c r="E10" t="s">
        <v>7</v>
      </c>
      <c r="F10" t="s">
        <v>20</v>
      </c>
      <c r="G10" s="2">
        <v>40959</v>
      </c>
    </row>
    <row r="11" spans="1:7">
      <c r="A11" t="s">
        <v>21</v>
      </c>
      <c r="B11">
        <v>176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0">
        <v>40960</v>
      </c>
    </row>
    <row r="12" spans="1:7">
      <c r="A12" t="s">
        <v>23</v>
      </c>
      <c r="B12">
        <v>59</v>
      </c>
      <c r="C12" s="1">
        <v>37.581666666666663</v>
      </c>
      <c r="D12" s="1">
        <v>141.60666666666665</v>
      </c>
      <c r="E12" t="s">
        <v>7</v>
      </c>
      <c r="F12" t="s">
        <v>24</v>
      </c>
      <c r="G12" s="2">
        <v>40960</v>
      </c>
    </row>
    <row r="13" spans="1:7">
      <c r="A13" t="s">
        <v>25</v>
      </c>
      <c r="B13">
        <v>250</v>
      </c>
      <c r="C13" s="1">
        <v>37.416666666666664</v>
      </c>
      <c r="D13" s="1">
        <v>141.38166666666666</v>
      </c>
      <c r="E13" t="s">
        <v>7</v>
      </c>
      <c r="F13" t="s">
        <v>26</v>
      </c>
      <c r="G13" s="30">
        <v>40952</v>
      </c>
    </row>
    <row r="14" spans="1:7">
      <c r="A14" t="s">
        <v>27</v>
      </c>
      <c r="B14">
        <v>55</v>
      </c>
      <c r="C14" s="1">
        <v>37.416666666666664</v>
      </c>
      <c r="D14" s="1">
        <v>141.60666666666665</v>
      </c>
      <c r="E14" t="s">
        <v>7</v>
      </c>
      <c r="F14" t="s">
        <v>28</v>
      </c>
      <c r="G14" s="2">
        <v>40953</v>
      </c>
    </row>
    <row r="15" spans="1:7">
      <c r="A15" t="s">
        <v>29</v>
      </c>
      <c r="B15">
        <v>4.3000000000000007</v>
      </c>
      <c r="C15" s="1">
        <v>37.5</v>
      </c>
      <c r="D15" s="1">
        <v>142</v>
      </c>
      <c r="E15" t="s">
        <v>7</v>
      </c>
      <c r="F15" t="s">
        <v>30</v>
      </c>
      <c r="G15" s="2">
        <v>40955</v>
      </c>
    </row>
    <row r="16" spans="1:7">
      <c r="A16" t="s">
        <v>31</v>
      </c>
      <c r="B16">
        <v>140</v>
      </c>
      <c r="C16" s="1">
        <v>37.248333333333335</v>
      </c>
      <c r="D16" s="1">
        <v>141.37333333333333</v>
      </c>
      <c r="E16" t="s">
        <v>7</v>
      </c>
      <c r="F16" t="s">
        <v>32</v>
      </c>
      <c r="G16" s="30">
        <v>40951</v>
      </c>
    </row>
    <row r="17" spans="1:7">
      <c r="A17" t="s">
        <v>33</v>
      </c>
      <c r="B17">
        <v>110</v>
      </c>
      <c r="C17" s="1">
        <v>37.25</v>
      </c>
      <c r="D17" s="1">
        <v>141.60666666666665</v>
      </c>
      <c r="E17" t="s">
        <v>7</v>
      </c>
      <c r="F17" t="s">
        <v>34</v>
      </c>
      <c r="G17" s="2">
        <v>40952</v>
      </c>
    </row>
    <row r="18" spans="1:7">
      <c r="A18" t="s">
        <v>35</v>
      </c>
      <c r="B18">
        <v>330</v>
      </c>
      <c r="C18" s="1">
        <v>37.081666666666663</v>
      </c>
      <c r="D18" s="1">
        <v>141.13999999999999</v>
      </c>
      <c r="E18" t="s">
        <v>7</v>
      </c>
      <c r="F18" t="s">
        <v>36</v>
      </c>
      <c r="G18" s="2">
        <v>40950</v>
      </c>
    </row>
    <row r="19" spans="1:7">
      <c r="A19" t="s">
        <v>37</v>
      </c>
      <c r="B19">
        <v>133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40951</v>
      </c>
    </row>
    <row r="20" spans="1:7">
      <c r="A20" t="s">
        <v>39</v>
      </c>
      <c r="B20">
        <v>76</v>
      </c>
      <c r="C20" s="1">
        <v>37.081666666666663</v>
      </c>
      <c r="D20" s="1">
        <v>141.48833333333334</v>
      </c>
      <c r="E20" t="s">
        <v>7</v>
      </c>
      <c r="F20" t="s">
        <v>40</v>
      </c>
      <c r="G20" s="2">
        <v>40949</v>
      </c>
    </row>
    <row r="21" spans="1:7">
      <c r="A21" t="s">
        <v>41</v>
      </c>
      <c r="B21">
        <v>73</v>
      </c>
      <c r="C21" s="1">
        <v>37</v>
      </c>
      <c r="D21" s="1">
        <v>141.75166666666667</v>
      </c>
      <c r="E21" t="s">
        <v>7</v>
      </c>
      <c r="F21" t="s">
        <v>42</v>
      </c>
      <c r="G21" s="2">
        <v>40949</v>
      </c>
    </row>
    <row r="22" spans="1:7">
      <c r="A22" t="s">
        <v>43</v>
      </c>
      <c r="B22">
        <v>150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40948</v>
      </c>
    </row>
    <row r="23" spans="1:7">
      <c r="A23" t="s">
        <v>45</v>
      </c>
      <c r="B23">
        <v>96</v>
      </c>
      <c r="C23" s="1">
        <v>36.916666666666664</v>
      </c>
      <c r="D23" s="1">
        <v>141.37166666666667</v>
      </c>
      <c r="E23" t="s">
        <v>7</v>
      </c>
      <c r="F23" t="s">
        <v>46</v>
      </c>
      <c r="G23" s="2">
        <v>40949</v>
      </c>
    </row>
    <row r="24" spans="1:7">
      <c r="A24" t="s">
        <v>47</v>
      </c>
      <c r="B24">
        <v>450</v>
      </c>
      <c r="C24" s="1">
        <v>36.748333333333335</v>
      </c>
      <c r="D24" s="1">
        <v>140.88333333333333</v>
      </c>
      <c r="E24" t="s">
        <v>7</v>
      </c>
      <c r="F24" t="s">
        <v>48</v>
      </c>
      <c r="G24" s="2">
        <v>40948</v>
      </c>
    </row>
    <row r="25" spans="1:7">
      <c r="A25" t="s">
        <v>49</v>
      </c>
      <c r="B25">
        <v>490</v>
      </c>
      <c r="C25" s="1">
        <v>36.748333333333335</v>
      </c>
      <c r="D25" s="1">
        <v>140.94999999999999</v>
      </c>
      <c r="E25" t="s">
        <v>7</v>
      </c>
      <c r="F25" t="s">
        <v>50</v>
      </c>
      <c r="G25" s="30">
        <v>40948</v>
      </c>
    </row>
    <row r="26" spans="1:7">
      <c r="A26" t="s">
        <v>51</v>
      </c>
      <c r="B26">
        <v>40</v>
      </c>
      <c r="C26" s="1">
        <v>36.748333333333335</v>
      </c>
      <c r="D26" s="1">
        <v>141.18333333333334</v>
      </c>
      <c r="E26" t="s">
        <v>7</v>
      </c>
      <c r="F26" t="s">
        <v>52</v>
      </c>
      <c r="G26" s="2">
        <v>40948</v>
      </c>
    </row>
    <row r="27" spans="1:7">
      <c r="A27" t="s">
        <v>53</v>
      </c>
      <c r="B27">
        <v>104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0">
        <v>40945</v>
      </c>
    </row>
    <row r="28" spans="1:7">
      <c r="A28" t="s">
        <v>55</v>
      </c>
      <c r="B28">
        <v>84</v>
      </c>
      <c r="C28" s="1">
        <v>36.414999999999999</v>
      </c>
      <c r="D28" s="1">
        <v>140.94999999999999</v>
      </c>
      <c r="E28" t="s">
        <v>7</v>
      </c>
      <c r="F28" t="s">
        <v>56</v>
      </c>
      <c r="G28" s="2">
        <v>40944</v>
      </c>
    </row>
    <row r="29" spans="1:7">
      <c r="A29" t="s">
        <v>57</v>
      </c>
      <c r="B29">
        <v>57</v>
      </c>
      <c r="C29" s="1">
        <v>36.748333333333335</v>
      </c>
      <c r="D29" s="1">
        <v>140.88333333333333</v>
      </c>
      <c r="E29" t="s">
        <v>7</v>
      </c>
      <c r="F29" t="s">
        <v>58</v>
      </c>
      <c r="G29" s="2">
        <v>40944</v>
      </c>
    </row>
    <row r="30" spans="1:7">
      <c r="A30" t="s">
        <v>59</v>
      </c>
      <c r="B30">
        <v>15.6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>
        <v>40944</v>
      </c>
    </row>
    <row r="31" spans="1:7">
      <c r="A31" t="s">
        <v>61</v>
      </c>
      <c r="B31">
        <v>31</v>
      </c>
      <c r="C31" s="1">
        <v>36.078333333333333</v>
      </c>
      <c r="D31" s="1">
        <v>140.94999999999999</v>
      </c>
      <c r="E31" t="s">
        <v>7</v>
      </c>
      <c r="F31" t="s">
        <v>62</v>
      </c>
      <c r="G31" s="2">
        <v>40943</v>
      </c>
    </row>
    <row r="32" spans="1:7">
      <c r="A32" t="s">
        <v>63</v>
      </c>
      <c r="B32">
        <v>12.5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40943</v>
      </c>
    </row>
    <row r="33" spans="1:7">
      <c r="A33" t="s">
        <v>65</v>
      </c>
      <c r="B33">
        <v>21.1</v>
      </c>
      <c r="C33" s="1">
        <v>35.748333333333335</v>
      </c>
      <c r="D33" s="1">
        <v>141.18333333333334</v>
      </c>
      <c r="E33" t="s">
        <v>7</v>
      </c>
      <c r="F33" t="s">
        <v>66</v>
      </c>
      <c r="G33" s="2">
        <v>40943</v>
      </c>
    </row>
    <row r="34" spans="1:7">
      <c r="A34">
        <v>1</v>
      </c>
      <c r="B34" s="3">
        <v>1350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40952</v>
      </c>
    </row>
    <row r="35" spans="1:7">
      <c r="A35">
        <v>2</v>
      </c>
      <c r="B35" s="3">
        <v>1930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40952</v>
      </c>
    </row>
    <row r="36" spans="1:7">
      <c r="A36">
        <v>3</v>
      </c>
      <c r="B36" s="3">
        <v>510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40952</v>
      </c>
    </row>
    <row r="37" spans="1:7">
      <c r="A37">
        <v>4</v>
      </c>
      <c r="B37" s="3">
        <v>360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40952</v>
      </c>
    </row>
    <row r="38" spans="1:7">
      <c r="A38">
        <v>5</v>
      </c>
      <c r="B38" s="3">
        <v>31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40958</v>
      </c>
    </row>
    <row r="39" spans="1:7">
      <c r="A39">
        <v>6</v>
      </c>
      <c r="B39" s="3">
        <v>68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40958</v>
      </c>
    </row>
    <row r="40" spans="1:7">
      <c r="A40">
        <v>7</v>
      </c>
      <c r="B40" s="3">
        <v>37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40958</v>
      </c>
    </row>
    <row r="41" spans="1:7">
      <c r="A41">
        <v>8</v>
      </c>
      <c r="B41" s="3">
        <v>98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40958</v>
      </c>
    </row>
    <row r="42" spans="1:7">
      <c r="A42">
        <v>9</v>
      </c>
      <c r="B42" s="3">
        <v>400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40958</v>
      </c>
    </row>
    <row r="43" spans="1:7">
      <c r="A43">
        <v>10</v>
      </c>
      <c r="B43" s="3">
        <v>340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40958</v>
      </c>
    </row>
    <row r="44" spans="1:7">
      <c r="A44">
        <v>11</v>
      </c>
      <c r="B44" s="3">
        <v>430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40945</v>
      </c>
    </row>
    <row r="45" spans="1:7">
      <c r="A45">
        <v>12</v>
      </c>
      <c r="B45" s="3">
        <v>118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40945</v>
      </c>
    </row>
    <row r="46" spans="1:7">
      <c r="A46">
        <v>13</v>
      </c>
      <c r="B46" s="3">
        <v>350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40945</v>
      </c>
    </row>
    <row r="47" spans="1:7">
      <c r="A47">
        <v>14</v>
      </c>
      <c r="B47" s="3">
        <v>229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40952</v>
      </c>
    </row>
    <row r="48" spans="1:7">
      <c r="A48">
        <v>15</v>
      </c>
      <c r="B48" s="3">
        <v>142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40945</v>
      </c>
    </row>
    <row r="49" spans="1:8">
      <c r="A49">
        <v>16</v>
      </c>
      <c r="B49" s="3">
        <v>2500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40943</v>
      </c>
    </row>
    <row r="50" spans="1:8">
      <c r="A50">
        <v>17</v>
      </c>
      <c r="B50" s="3">
        <v>163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40952</v>
      </c>
    </row>
    <row r="51" spans="1:8">
      <c r="A51">
        <v>18</v>
      </c>
      <c r="B51" s="3">
        <v>350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40947</v>
      </c>
    </row>
    <row r="52" spans="1:8">
      <c r="A52">
        <v>19</v>
      </c>
      <c r="B52" s="3">
        <v>330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40947</v>
      </c>
    </row>
    <row r="53" spans="1:8">
      <c r="A53">
        <v>20</v>
      </c>
      <c r="B53" s="3">
        <v>226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40952</v>
      </c>
    </row>
    <row r="54" spans="1:8">
      <c r="A54">
        <v>21</v>
      </c>
      <c r="B54" s="3">
        <v>440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40952</v>
      </c>
    </row>
    <row r="55" spans="1:8">
      <c r="A55">
        <v>22</v>
      </c>
      <c r="B55" s="3">
        <v>22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40953</v>
      </c>
    </row>
    <row r="56" spans="1:8">
      <c r="A56">
        <v>23</v>
      </c>
      <c r="B56" s="3">
        <v>34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40953</v>
      </c>
    </row>
    <row r="57" spans="1:8">
      <c r="A57">
        <v>24</v>
      </c>
      <c r="B57" s="3">
        <v>119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40953</v>
      </c>
    </row>
    <row r="58" spans="1:8">
      <c r="A58">
        <v>29</v>
      </c>
      <c r="B58" s="3">
        <v>224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40948</v>
      </c>
    </row>
    <row r="59" spans="1:8">
      <c r="A59" t="s">
        <v>93</v>
      </c>
      <c r="B59" s="12">
        <v>29.5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40949</v>
      </c>
      <c r="H59" s="2"/>
    </row>
    <row r="60" spans="1:8">
      <c r="A60" t="s">
        <v>96</v>
      </c>
      <c r="B60" s="12">
        <v>17.100000000000001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40949</v>
      </c>
      <c r="H60" s="2"/>
    </row>
    <row r="61" spans="1:8">
      <c r="A61" t="s">
        <v>98</v>
      </c>
      <c r="B61" s="12">
        <v>61.9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40949</v>
      </c>
    </row>
    <row r="62" spans="1:8">
      <c r="A62" t="s">
        <v>100</v>
      </c>
      <c r="B62" s="12">
        <v>41.3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40949</v>
      </c>
    </row>
    <row r="63" spans="1:8">
      <c r="A63" t="s">
        <v>102</v>
      </c>
      <c r="B63" s="12">
        <v>41.2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40949</v>
      </c>
    </row>
    <row r="64" spans="1:8">
      <c r="A64" t="s">
        <v>104</v>
      </c>
      <c r="B64" s="12">
        <v>46.5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40949</v>
      </c>
    </row>
    <row r="65" spans="1:7">
      <c r="A65" s="34" t="s">
        <v>472</v>
      </c>
      <c r="B65" s="41">
        <f>20+26</f>
        <v>46</v>
      </c>
      <c r="C65" s="1">
        <v>37.783333333333331</v>
      </c>
      <c r="D65" s="1">
        <v>141.08333333333334</v>
      </c>
      <c r="E65" t="s">
        <v>94</v>
      </c>
      <c r="F65" s="19" t="s">
        <v>469</v>
      </c>
      <c r="G65" s="15"/>
    </row>
    <row r="66" spans="1:7">
      <c r="A66" s="34" t="s">
        <v>473</v>
      </c>
      <c r="B66" s="41">
        <f>12+14</f>
        <v>26</v>
      </c>
      <c r="C66" s="1">
        <v>37.783333333333331</v>
      </c>
      <c r="D66" s="1">
        <v>141.23333333333332</v>
      </c>
      <c r="E66" t="s">
        <v>94</v>
      </c>
      <c r="F66" s="19" t="s">
        <v>470</v>
      </c>
      <c r="G66" s="15"/>
    </row>
    <row r="67" spans="1:7">
      <c r="A67" s="34" t="s">
        <v>474</v>
      </c>
      <c r="B67" s="41">
        <f>131+184</f>
        <v>315</v>
      </c>
      <c r="C67" s="1">
        <v>37.799999999999997</v>
      </c>
      <c r="D67" s="1">
        <v>141.36666666666667</v>
      </c>
      <c r="E67" t="s">
        <v>94</v>
      </c>
      <c r="F67" s="19" t="s">
        <v>471</v>
      </c>
      <c r="G67" s="15"/>
    </row>
    <row r="68" spans="1:7">
      <c r="A68" t="s">
        <v>106</v>
      </c>
      <c r="B68" s="12">
        <v>72.900000000000006</v>
      </c>
      <c r="C68" s="1">
        <v>37.683</v>
      </c>
      <c r="D68" s="1">
        <v>141.02289999999999</v>
      </c>
      <c r="E68" t="s">
        <v>94</v>
      </c>
      <c r="F68" t="s">
        <v>107</v>
      </c>
      <c r="G68" s="15">
        <v>40953</v>
      </c>
    </row>
    <row r="69" spans="1:7">
      <c r="A69" t="s">
        <v>108</v>
      </c>
      <c r="B69" s="12">
        <v>66.5</v>
      </c>
      <c r="C69" s="1">
        <v>37.683</v>
      </c>
      <c r="D69" s="1">
        <v>141.0394</v>
      </c>
      <c r="E69" t="s">
        <v>94</v>
      </c>
      <c r="F69" t="s">
        <v>109</v>
      </c>
      <c r="G69" s="15">
        <v>40953</v>
      </c>
    </row>
    <row r="70" spans="1:7">
      <c r="A70" t="s">
        <v>110</v>
      </c>
      <c r="B70" s="12">
        <v>1390</v>
      </c>
      <c r="C70" s="1">
        <v>37.683</v>
      </c>
      <c r="D70" s="1">
        <v>141.04419999999999</v>
      </c>
      <c r="E70" t="s">
        <v>94</v>
      </c>
      <c r="F70" t="s">
        <v>111</v>
      </c>
      <c r="G70" s="15">
        <v>40953</v>
      </c>
    </row>
    <row r="71" spans="1:7">
      <c r="A71" s="34" t="s">
        <v>490</v>
      </c>
      <c r="B71" s="41">
        <f>33+46</f>
        <v>79</v>
      </c>
      <c r="C71" s="1">
        <v>37.633333333333333</v>
      </c>
      <c r="D71" s="1">
        <v>141.01666666666668</v>
      </c>
      <c r="E71" t="s">
        <v>94</v>
      </c>
      <c r="F71" s="19" t="s">
        <v>479</v>
      </c>
      <c r="G71" s="15"/>
    </row>
    <row r="72" spans="1:7">
      <c r="A72" s="34" t="s">
        <v>491</v>
      </c>
      <c r="B72" s="41">
        <f>76+106</f>
        <v>182</v>
      </c>
      <c r="C72" s="1">
        <v>37.633333333333333</v>
      </c>
      <c r="D72" s="1">
        <v>141.03333333333333</v>
      </c>
      <c r="E72" t="s">
        <v>94</v>
      </c>
      <c r="F72" s="19" t="s">
        <v>483</v>
      </c>
      <c r="G72" s="15"/>
    </row>
    <row r="73" spans="1:7">
      <c r="A73" s="34" t="s">
        <v>492</v>
      </c>
      <c r="B73" s="41">
        <f>21+28</f>
        <v>49</v>
      </c>
      <c r="C73" s="1">
        <v>37.616666666666667</v>
      </c>
      <c r="D73" s="1">
        <v>141.03333333333333</v>
      </c>
      <c r="E73" t="s">
        <v>94</v>
      </c>
      <c r="F73" s="19" t="s">
        <v>480</v>
      </c>
      <c r="G73" s="15"/>
    </row>
    <row r="74" spans="1:7">
      <c r="A74" s="34" t="s">
        <v>493</v>
      </c>
      <c r="B74" s="41">
        <f>33+47</f>
        <v>80</v>
      </c>
      <c r="C74" s="1">
        <v>37.616666666666667</v>
      </c>
      <c r="D74" s="1">
        <v>141.11666666666667</v>
      </c>
      <c r="E74" t="s">
        <v>94</v>
      </c>
      <c r="F74" s="19" t="s">
        <v>481</v>
      </c>
      <c r="G74" s="15"/>
    </row>
    <row r="75" spans="1:7">
      <c r="A75" s="34" t="s">
        <v>494</v>
      </c>
      <c r="B75" s="41">
        <f>16+22</f>
        <v>38</v>
      </c>
      <c r="C75" s="1">
        <v>37.616666666666667</v>
      </c>
      <c r="D75" s="1">
        <v>141.21666666666667</v>
      </c>
      <c r="E75" t="s">
        <v>94</v>
      </c>
      <c r="F75" s="19" t="s">
        <v>482</v>
      </c>
      <c r="G75" s="15"/>
    </row>
    <row r="76" spans="1:7">
      <c r="A76" s="34" t="s">
        <v>495</v>
      </c>
      <c r="B76" s="41">
        <f>150+209</f>
        <v>359</v>
      </c>
      <c r="C76" s="1">
        <v>37.416666666666664</v>
      </c>
      <c r="D76" s="1">
        <v>141.35</v>
      </c>
      <c r="E76" t="s">
        <v>94</v>
      </c>
      <c r="F76" s="19" t="s">
        <v>489</v>
      </c>
      <c r="G76" s="15"/>
    </row>
    <row r="77" spans="1:7">
      <c r="A77" s="34" t="s">
        <v>496</v>
      </c>
      <c r="B77" s="41">
        <f>203+265</f>
        <v>468</v>
      </c>
      <c r="C77" s="1">
        <v>37.166666666666664</v>
      </c>
      <c r="D77" s="1">
        <v>141</v>
      </c>
      <c r="E77" t="s">
        <v>94</v>
      </c>
      <c r="F77" s="19" t="s">
        <v>484</v>
      </c>
      <c r="G77" s="15"/>
    </row>
    <row r="78" spans="1:7">
      <c r="A78" s="34" t="s">
        <v>497</v>
      </c>
      <c r="B78" s="41">
        <f>379+504</f>
        <v>883</v>
      </c>
      <c r="C78" s="1">
        <v>37.18333333333333</v>
      </c>
      <c r="D78" s="1">
        <v>141</v>
      </c>
      <c r="E78" t="s">
        <v>94</v>
      </c>
      <c r="F78" s="19" t="s">
        <v>485</v>
      </c>
      <c r="G78" s="15"/>
    </row>
    <row r="79" spans="1:7">
      <c r="A79" s="34" t="s">
        <v>498</v>
      </c>
      <c r="B79" s="41">
        <f>155+202</f>
        <v>357</v>
      </c>
      <c r="C79" s="1">
        <v>37.18333333333333</v>
      </c>
      <c r="D79" s="1">
        <v>141.03333333333333</v>
      </c>
      <c r="E79" t="s">
        <v>94</v>
      </c>
      <c r="F79" s="19" t="s">
        <v>486</v>
      </c>
      <c r="G79" s="15"/>
    </row>
    <row r="80" spans="1:7">
      <c r="A80" s="34" t="s">
        <v>499</v>
      </c>
      <c r="B80" s="41">
        <f>266+357</f>
        <v>623</v>
      </c>
      <c r="C80" s="1">
        <v>37.166666666666664</v>
      </c>
      <c r="D80" s="1">
        <v>141.08333333333334</v>
      </c>
      <c r="E80" t="s">
        <v>94</v>
      </c>
      <c r="F80" s="19" t="s">
        <v>487</v>
      </c>
      <c r="G80" s="15"/>
    </row>
    <row r="81" spans="1:7">
      <c r="A81" s="34" t="s">
        <v>500</v>
      </c>
      <c r="B81" s="41">
        <f>123+165</f>
        <v>288</v>
      </c>
      <c r="C81" s="1">
        <v>37.18333333333333</v>
      </c>
      <c r="D81" s="1">
        <v>141.15</v>
      </c>
      <c r="E81" t="s">
        <v>94</v>
      </c>
      <c r="F81" s="19" t="s">
        <v>488</v>
      </c>
      <c r="G81" s="15"/>
    </row>
    <row r="82" spans="1:7">
      <c r="A82" t="s">
        <v>112</v>
      </c>
      <c r="B82" s="12">
        <v>128.4</v>
      </c>
      <c r="C82" s="1">
        <v>37.106400000000001</v>
      </c>
      <c r="D82" s="1">
        <v>141.00540000000001</v>
      </c>
      <c r="E82" t="s">
        <v>94</v>
      </c>
      <c r="F82" t="s">
        <v>113</v>
      </c>
      <c r="G82" s="15">
        <v>40945</v>
      </c>
    </row>
    <row r="83" spans="1:7">
      <c r="A83" t="s">
        <v>114</v>
      </c>
      <c r="B83" s="12">
        <v>350</v>
      </c>
      <c r="C83" s="1">
        <v>37.106400000000001</v>
      </c>
      <c r="D83" s="1">
        <v>141.0119</v>
      </c>
      <c r="E83" t="s">
        <v>94</v>
      </c>
      <c r="F83" t="s">
        <v>115</v>
      </c>
      <c r="G83" s="15">
        <v>40945</v>
      </c>
    </row>
    <row r="84" spans="1:7">
      <c r="A84" t="s">
        <v>116</v>
      </c>
      <c r="B84" s="12">
        <v>257</v>
      </c>
      <c r="C84" s="1">
        <v>37.106400000000001</v>
      </c>
      <c r="D84" s="1">
        <v>141.02010000000001</v>
      </c>
      <c r="E84" t="s">
        <v>94</v>
      </c>
      <c r="F84" t="s">
        <v>117</v>
      </c>
      <c r="G84" s="15">
        <v>40945</v>
      </c>
    </row>
    <row r="85" spans="1:7">
      <c r="A85" t="s">
        <v>118</v>
      </c>
      <c r="B85" s="12">
        <v>644</v>
      </c>
      <c r="C85" s="1">
        <v>37.106400000000001</v>
      </c>
      <c r="D85" s="1">
        <v>141.03899999999999</v>
      </c>
      <c r="E85" t="s">
        <v>94</v>
      </c>
      <c r="F85" t="s">
        <v>119</v>
      </c>
      <c r="G85" s="15">
        <v>40945</v>
      </c>
    </row>
    <row r="86" spans="1:7">
      <c r="A86" t="s">
        <v>120</v>
      </c>
      <c r="B86" s="12">
        <v>977</v>
      </c>
      <c r="C86" s="1">
        <v>37.106400000000001</v>
      </c>
      <c r="D86" s="1">
        <v>141.07329999999999</v>
      </c>
      <c r="E86" t="s">
        <v>94</v>
      </c>
      <c r="F86" t="s">
        <v>121</v>
      </c>
      <c r="G86" s="15">
        <v>40945</v>
      </c>
    </row>
    <row r="87" spans="1:7">
      <c r="A87" t="s">
        <v>122</v>
      </c>
      <c r="B87" s="12">
        <v>560</v>
      </c>
      <c r="C87" s="1">
        <v>37.106400000000001</v>
      </c>
      <c r="D87" s="1">
        <v>141.1259</v>
      </c>
      <c r="E87" t="s">
        <v>94</v>
      </c>
      <c r="F87" t="s">
        <v>123</v>
      </c>
      <c r="G87" s="15">
        <v>40945</v>
      </c>
    </row>
    <row r="88" spans="1:7">
      <c r="A88" t="s">
        <v>124</v>
      </c>
      <c r="B88" s="12">
        <v>918</v>
      </c>
      <c r="C88" s="1">
        <v>37.106400000000001</v>
      </c>
      <c r="D88" s="1">
        <v>141.16909999999999</v>
      </c>
      <c r="E88" t="s">
        <v>94</v>
      </c>
      <c r="F88" t="s">
        <v>125</v>
      </c>
      <c r="G88" s="15">
        <v>40945</v>
      </c>
    </row>
    <row r="89" spans="1:7">
      <c r="A89" t="s">
        <v>126</v>
      </c>
      <c r="B89" s="12">
        <v>184.2</v>
      </c>
      <c r="C89" s="1">
        <v>37.106400000000001</v>
      </c>
      <c r="D89" s="1">
        <v>141.25149999999999</v>
      </c>
      <c r="E89" t="s">
        <v>94</v>
      </c>
      <c r="F89" t="s">
        <v>127</v>
      </c>
      <c r="G89" s="15">
        <v>40945</v>
      </c>
    </row>
    <row r="90" spans="1:7">
      <c r="A90" t="s">
        <v>128</v>
      </c>
      <c r="B90" s="12">
        <v>659</v>
      </c>
      <c r="C90" s="1">
        <v>36.9681</v>
      </c>
      <c r="D90" s="1">
        <v>140.96600000000001</v>
      </c>
      <c r="E90" t="s">
        <v>94</v>
      </c>
      <c r="F90" t="s">
        <v>129</v>
      </c>
      <c r="G90" s="15">
        <v>40940</v>
      </c>
    </row>
    <row r="91" spans="1:7">
      <c r="A91" t="s">
        <v>130</v>
      </c>
      <c r="B91" s="12">
        <v>301</v>
      </c>
      <c r="C91" s="1">
        <v>36.9681</v>
      </c>
      <c r="D91" s="1">
        <v>140.97069999999999</v>
      </c>
      <c r="E91" t="s">
        <v>94</v>
      </c>
      <c r="F91" t="s">
        <v>131</v>
      </c>
      <c r="G91" s="15">
        <v>40940</v>
      </c>
    </row>
    <row r="92" spans="1:7">
      <c r="A92" t="s">
        <v>132</v>
      </c>
      <c r="B92" s="12">
        <v>319</v>
      </c>
      <c r="C92" s="1">
        <v>36.9681</v>
      </c>
      <c r="D92" s="1">
        <v>140.98990000000001</v>
      </c>
      <c r="E92" t="s">
        <v>94</v>
      </c>
      <c r="F92" t="s">
        <v>133</v>
      </c>
      <c r="G92" s="15">
        <v>40940</v>
      </c>
    </row>
    <row r="93" spans="1:7">
      <c r="A93" s="34" t="s">
        <v>477</v>
      </c>
      <c r="B93" s="21">
        <f>465+623</f>
        <v>1088</v>
      </c>
      <c r="C93" s="1">
        <v>36.983333333333334</v>
      </c>
      <c r="D93" s="1">
        <v>141.01666666666668</v>
      </c>
      <c r="E93" t="s">
        <v>94</v>
      </c>
      <c r="F93" t="s">
        <v>475</v>
      </c>
      <c r="G93" s="15"/>
    </row>
    <row r="94" spans="1:7">
      <c r="A94" s="34" t="s">
        <v>478</v>
      </c>
      <c r="B94" s="41">
        <f>178+236</f>
        <v>414</v>
      </c>
      <c r="C94" s="1">
        <v>36.983333333333334</v>
      </c>
      <c r="D94" s="1">
        <v>141.1</v>
      </c>
      <c r="E94" t="s">
        <v>94</v>
      </c>
      <c r="F94" t="s">
        <v>476</v>
      </c>
      <c r="G94" s="15"/>
    </row>
    <row r="95" spans="1:7">
      <c r="A95" t="s">
        <v>134</v>
      </c>
      <c r="B95" s="12">
        <v>105.30000000000001</v>
      </c>
      <c r="C95" s="1">
        <v>36.8596</v>
      </c>
      <c r="D95" s="1">
        <v>140.80250000000001</v>
      </c>
      <c r="E95" t="s">
        <v>94</v>
      </c>
      <c r="F95" t="s">
        <v>135</v>
      </c>
      <c r="G95" s="15">
        <v>40942</v>
      </c>
    </row>
    <row r="96" spans="1:7">
      <c r="A96" t="s">
        <v>136</v>
      </c>
      <c r="B96" s="12">
        <v>309</v>
      </c>
      <c r="C96" s="1">
        <v>36.8596</v>
      </c>
      <c r="D96" s="1">
        <v>140.81139999999999</v>
      </c>
      <c r="E96" t="s">
        <v>94</v>
      </c>
      <c r="F96" t="s">
        <v>137</v>
      </c>
      <c r="G96" s="15">
        <v>40942</v>
      </c>
    </row>
    <row r="97" spans="1:7">
      <c r="A97" t="s">
        <v>138</v>
      </c>
      <c r="B97" s="10">
        <v>439</v>
      </c>
      <c r="C97" s="1">
        <v>36.8596</v>
      </c>
      <c r="D97" s="1">
        <v>140.85329999999999</v>
      </c>
      <c r="E97" t="s">
        <v>94</v>
      </c>
      <c r="F97" t="s">
        <v>139</v>
      </c>
      <c r="G97" s="23">
        <v>40942</v>
      </c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81"/>
  <sheetViews>
    <sheetView workbookViewId="0">
      <selection activeCell="F61" sqref="F61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C4" s="1">
        <v>38.498333333333335</v>
      </c>
      <c r="D4" s="1">
        <v>141.85333333333332</v>
      </c>
      <c r="E4" t="s">
        <v>7</v>
      </c>
      <c r="F4" t="s">
        <v>8</v>
      </c>
      <c r="G4" s="31"/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  <c r="G5" s="31"/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  <c r="G6" s="31"/>
    </row>
    <row r="7" spans="1:7">
      <c r="A7" t="s">
        <v>13</v>
      </c>
      <c r="C7" s="1">
        <v>38.085000000000001</v>
      </c>
      <c r="D7" s="1">
        <v>141.25833333333333</v>
      </c>
      <c r="E7" t="s">
        <v>7</v>
      </c>
      <c r="F7" t="s">
        <v>14</v>
      </c>
      <c r="G7" s="31"/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  <c r="G8" s="31"/>
    </row>
    <row r="9" spans="1:7">
      <c r="A9" t="s">
        <v>17</v>
      </c>
      <c r="C9" s="1">
        <v>37.75</v>
      </c>
      <c r="D9" s="1">
        <v>141.25666666666666</v>
      </c>
      <c r="E9" t="s">
        <v>7</v>
      </c>
      <c r="F9" t="s">
        <v>18</v>
      </c>
      <c r="G9" s="31"/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  <c r="G10" s="31"/>
    </row>
    <row r="11" spans="1:7">
      <c r="A11" t="s">
        <v>21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1"/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  <c r="G12" s="31"/>
    </row>
    <row r="13" spans="1:7">
      <c r="A13" t="s">
        <v>25</v>
      </c>
      <c r="C13" s="1">
        <v>37.416666666666664</v>
      </c>
      <c r="D13" s="1">
        <v>141.38166666666666</v>
      </c>
      <c r="E13" t="s">
        <v>7</v>
      </c>
      <c r="F13" t="s">
        <v>26</v>
      </c>
      <c r="G13" s="31"/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  <c r="G14" s="31"/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  <c r="G15" s="31"/>
    </row>
    <row r="16" spans="1:7">
      <c r="A16" t="s">
        <v>31</v>
      </c>
      <c r="C16" s="1">
        <v>37.248333333333335</v>
      </c>
      <c r="D16" s="1">
        <v>141.37333333333333</v>
      </c>
      <c r="E16" t="s">
        <v>7</v>
      </c>
      <c r="F16" t="s">
        <v>32</v>
      </c>
      <c r="G16" s="31"/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  <c r="G17" s="31"/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  <c r="G18" s="31"/>
    </row>
    <row r="19" spans="1:7">
      <c r="A19" t="s">
        <v>37</v>
      </c>
      <c r="C19" s="1">
        <v>37.083333333333336</v>
      </c>
      <c r="D19" s="1">
        <v>141.25833333333333</v>
      </c>
      <c r="E19" t="s">
        <v>7</v>
      </c>
      <c r="F19" t="s">
        <v>38</v>
      </c>
      <c r="G19" s="31"/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  <c r="G20" s="31"/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  <c r="G21" s="31"/>
    </row>
    <row r="22" spans="1:7">
      <c r="A22" t="s">
        <v>43</v>
      </c>
      <c r="C22" s="1">
        <v>36.914999999999999</v>
      </c>
      <c r="D22" s="1">
        <v>141.13999999999999</v>
      </c>
      <c r="E22" t="s">
        <v>7</v>
      </c>
      <c r="F22" t="s">
        <v>44</v>
      </c>
      <c r="G22" s="31"/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  <c r="G23" s="31"/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  <c r="G24" s="31"/>
    </row>
    <row r="25" spans="1:7">
      <c r="A25" t="s">
        <v>49</v>
      </c>
      <c r="C25" s="1">
        <v>36.748333333333335</v>
      </c>
      <c r="D25" s="1">
        <v>140.94999999999999</v>
      </c>
      <c r="E25" t="s">
        <v>7</v>
      </c>
      <c r="F25" t="s">
        <v>50</v>
      </c>
      <c r="G25" s="31"/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  <c r="G26" s="31"/>
    </row>
    <row r="27" spans="1:7">
      <c r="A27" t="s">
        <v>53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1"/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  <c r="G28" s="31"/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  <c r="G29" s="31"/>
    </row>
    <row r="30" spans="1:7">
      <c r="A30" t="s">
        <v>59</v>
      </c>
      <c r="C30" s="1">
        <v>36.06666666666667</v>
      </c>
      <c r="D30" s="1">
        <v>140.71833333333333</v>
      </c>
      <c r="E30" t="s">
        <v>7</v>
      </c>
      <c r="F30" t="s">
        <v>60</v>
      </c>
      <c r="G30" s="31"/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  <c r="G31" s="31"/>
    </row>
    <row r="32" spans="1:7">
      <c r="A32" t="s">
        <v>63</v>
      </c>
      <c r="C32" s="1">
        <v>35.751666666666665</v>
      </c>
      <c r="D32" s="1">
        <v>140.95166666666665</v>
      </c>
      <c r="E32" t="s">
        <v>7</v>
      </c>
      <c r="F32" t="s">
        <v>64</v>
      </c>
      <c r="G32" s="31"/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  <c r="G33" s="31"/>
    </row>
    <row r="34" spans="1:7">
      <c r="A34">
        <v>1</v>
      </c>
      <c r="B34" s="3">
        <v>1320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40969</v>
      </c>
    </row>
    <row r="35" spans="1:7">
      <c r="A35">
        <v>2</v>
      </c>
      <c r="B35" s="3">
        <v>1450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40969</v>
      </c>
    </row>
    <row r="36" spans="1:7">
      <c r="A36">
        <v>3</v>
      </c>
      <c r="B36" s="3">
        <v>370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40989</v>
      </c>
    </row>
    <row r="37" spans="1:7">
      <c r="A37">
        <v>4</v>
      </c>
      <c r="B37" s="3">
        <v>300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40969</v>
      </c>
    </row>
    <row r="38" spans="1:7">
      <c r="A38">
        <v>5</v>
      </c>
      <c r="B38" s="3">
        <v>37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40996</v>
      </c>
    </row>
    <row r="39" spans="1:7">
      <c r="A39">
        <v>6</v>
      </c>
      <c r="B39" s="3">
        <v>31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40994</v>
      </c>
    </row>
    <row r="40" spans="1:7">
      <c r="A40">
        <v>7</v>
      </c>
      <c r="B40" s="3">
        <v>57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40994</v>
      </c>
    </row>
    <row r="41" spans="1:7">
      <c r="A41">
        <v>8</v>
      </c>
      <c r="B41" s="3">
        <v>370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40996</v>
      </c>
    </row>
    <row r="42" spans="1:7">
      <c r="A42">
        <v>9</v>
      </c>
      <c r="B42" s="3">
        <v>191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40994</v>
      </c>
    </row>
    <row r="43" spans="1:7">
      <c r="A43">
        <v>10</v>
      </c>
      <c r="B43" s="3">
        <v>165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40994</v>
      </c>
    </row>
    <row r="44" spans="1:7">
      <c r="A44">
        <v>11</v>
      </c>
      <c r="B44" s="3">
        <v>76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40991</v>
      </c>
    </row>
    <row r="45" spans="1:7">
      <c r="A45">
        <v>12</v>
      </c>
      <c r="B45" s="3">
        <v>860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40991</v>
      </c>
    </row>
    <row r="46" spans="1:7">
      <c r="A46">
        <v>13</v>
      </c>
      <c r="B46" s="3">
        <v>580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40972</v>
      </c>
    </row>
    <row r="47" spans="1:7">
      <c r="A47">
        <v>14</v>
      </c>
      <c r="B47" s="3">
        <v>147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40989</v>
      </c>
    </row>
    <row r="48" spans="1:7">
      <c r="A48">
        <v>15</v>
      </c>
      <c r="B48" s="3">
        <v>57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40991</v>
      </c>
    </row>
    <row r="49" spans="1:8">
      <c r="A49">
        <v>16</v>
      </c>
      <c r="B49" s="3">
        <v>410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40972</v>
      </c>
    </row>
    <row r="50" spans="1:8">
      <c r="A50">
        <v>17</v>
      </c>
      <c r="B50" s="3">
        <v>159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40989</v>
      </c>
    </row>
    <row r="51" spans="1:8">
      <c r="A51">
        <v>18</v>
      </c>
      <c r="B51" s="3">
        <v>500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40983</v>
      </c>
    </row>
    <row r="52" spans="1:8">
      <c r="A52">
        <v>19</v>
      </c>
      <c r="B52" s="3">
        <v>380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40983</v>
      </c>
    </row>
    <row r="53" spans="1:8">
      <c r="A53">
        <v>20</v>
      </c>
      <c r="B53" s="3">
        <v>166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40989</v>
      </c>
    </row>
    <row r="54" spans="1:8">
      <c r="A54">
        <v>21</v>
      </c>
      <c r="B54" s="3">
        <v>280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40989</v>
      </c>
    </row>
    <row r="55" spans="1:8">
      <c r="A55">
        <v>22</v>
      </c>
      <c r="B55" s="3">
        <v>830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40990</v>
      </c>
    </row>
    <row r="56" spans="1:8">
      <c r="A56">
        <v>23</v>
      </c>
      <c r="B56" s="3">
        <v>47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40990</v>
      </c>
    </row>
    <row r="57" spans="1:8">
      <c r="A57">
        <v>24</v>
      </c>
      <c r="B57" s="3">
        <v>49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40990</v>
      </c>
    </row>
    <row r="58" spans="1:8">
      <c r="A58">
        <v>29</v>
      </c>
      <c r="B58" s="3">
        <v>93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40983</v>
      </c>
    </row>
    <row r="59" spans="1:8">
      <c r="A59" t="s">
        <v>93</v>
      </c>
      <c r="B59" s="12">
        <v>19.7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40990</v>
      </c>
      <c r="H59" s="2"/>
    </row>
    <row r="60" spans="1:8">
      <c r="A60" t="s">
        <v>96</v>
      </c>
      <c r="B60" s="12">
        <v>25.5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40991</v>
      </c>
      <c r="H60" s="2"/>
    </row>
    <row r="61" spans="1:8">
      <c r="A61" t="s">
        <v>98</v>
      </c>
      <c r="B61" s="12">
        <v>33.5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40991</v>
      </c>
    </row>
    <row r="62" spans="1:8">
      <c r="A62" t="s">
        <v>100</v>
      </c>
      <c r="B62" s="12">
        <v>30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40990</v>
      </c>
    </row>
    <row r="63" spans="1:8">
      <c r="A63" t="s">
        <v>102</v>
      </c>
      <c r="B63" s="12">
        <v>22.4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40990</v>
      </c>
    </row>
    <row r="64" spans="1:8">
      <c r="A64" t="s">
        <v>104</v>
      </c>
      <c r="B64" s="12">
        <v>90.4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40990</v>
      </c>
    </row>
    <row r="65" spans="1:7">
      <c r="A65" t="s">
        <v>106</v>
      </c>
      <c r="B65" s="12">
        <v>51.9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40990</v>
      </c>
    </row>
    <row r="66" spans="1:7">
      <c r="A66" t="s">
        <v>108</v>
      </c>
      <c r="B66" s="12">
        <v>65</v>
      </c>
      <c r="C66" s="1">
        <v>37.683</v>
      </c>
      <c r="D66" s="1">
        <v>141.0394</v>
      </c>
      <c r="E66" t="s">
        <v>94</v>
      </c>
      <c r="F66" t="s">
        <v>109</v>
      </c>
      <c r="G66" s="15">
        <v>40990</v>
      </c>
    </row>
    <row r="67" spans="1:7">
      <c r="A67" t="s">
        <v>110</v>
      </c>
      <c r="B67" s="12">
        <v>85.8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40990</v>
      </c>
    </row>
    <row r="68" spans="1:7">
      <c r="A68" t="s">
        <v>112</v>
      </c>
      <c r="B68" s="12">
        <v>372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40976</v>
      </c>
    </row>
    <row r="69" spans="1:7">
      <c r="A69" t="s">
        <v>114</v>
      </c>
      <c r="B69" s="12">
        <v>273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40976</v>
      </c>
    </row>
    <row r="70" spans="1:7">
      <c r="A70" t="s">
        <v>116</v>
      </c>
      <c r="B70" s="12">
        <v>170.2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40976</v>
      </c>
    </row>
    <row r="71" spans="1:7">
      <c r="A71" t="s">
        <v>118</v>
      </c>
      <c r="B71" s="12">
        <v>684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5">
        <v>40976</v>
      </c>
    </row>
    <row r="72" spans="1:7">
      <c r="A72" t="s">
        <v>120</v>
      </c>
      <c r="B72" s="12">
        <v>927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5">
        <v>40976</v>
      </c>
    </row>
    <row r="73" spans="1:7">
      <c r="A73" t="s">
        <v>122</v>
      </c>
      <c r="B73" s="12">
        <v>490</v>
      </c>
      <c r="C73" s="1">
        <v>37.106400000000001</v>
      </c>
      <c r="D73" s="1">
        <v>141.1259</v>
      </c>
      <c r="E73" t="s">
        <v>94</v>
      </c>
      <c r="F73" t="s">
        <v>123</v>
      </c>
      <c r="G73" s="15">
        <v>40976</v>
      </c>
    </row>
    <row r="74" spans="1:7">
      <c r="A74" t="s">
        <v>124</v>
      </c>
      <c r="B74" s="12">
        <v>638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5">
        <v>40976</v>
      </c>
    </row>
    <row r="75" spans="1:7">
      <c r="A75" t="s">
        <v>126</v>
      </c>
      <c r="B75" s="12">
        <v>200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5">
        <v>40976</v>
      </c>
    </row>
    <row r="76" spans="1:7">
      <c r="A76" t="s">
        <v>128</v>
      </c>
      <c r="B76" s="12">
        <v>408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40975</v>
      </c>
    </row>
    <row r="77" spans="1:7">
      <c r="A77" t="s">
        <v>130</v>
      </c>
      <c r="B77" s="12">
        <v>842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40975</v>
      </c>
    </row>
    <row r="78" spans="1:7">
      <c r="A78" t="s">
        <v>132</v>
      </c>
      <c r="B78" s="12">
        <v>224.6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40975</v>
      </c>
    </row>
    <row r="79" spans="1:7">
      <c r="A79" t="s">
        <v>134</v>
      </c>
      <c r="B79" s="12">
        <v>78.400000000000006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40975</v>
      </c>
    </row>
    <row r="80" spans="1:7">
      <c r="A80" t="s">
        <v>136</v>
      </c>
      <c r="B80" s="12">
        <v>172.8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40975</v>
      </c>
    </row>
    <row r="81" spans="1:7">
      <c r="A81" t="s">
        <v>138</v>
      </c>
      <c r="B81" s="10">
        <v>275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40975</v>
      </c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workbookViewId="0">
      <selection activeCell="H28" sqref="H28"/>
    </sheetView>
  </sheetViews>
  <sheetFormatPr defaultRowHeight="13.5"/>
  <cols>
    <col min="1" max="1" width="9.25" bestFit="1" customWidth="1"/>
  </cols>
  <sheetData>
    <row r="4" spans="1:3">
      <c r="A4" s="2">
        <v>40756</v>
      </c>
      <c r="B4">
        <v>0</v>
      </c>
      <c r="C4">
        <v>128</v>
      </c>
    </row>
    <row r="5" spans="1:3">
      <c r="A5" s="2">
        <v>40766</v>
      </c>
      <c r="B5">
        <v>4.5</v>
      </c>
    </row>
    <row r="6" spans="1:3">
      <c r="A6" s="2">
        <v>40776</v>
      </c>
      <c r="B6">
        <v>39</v>
      </c>
    </row>
    <row r="7" spans="1:3">
      <c r="A7" s="2">
        <v>40787</v>
      </c>
      <c r="B7">
        <v>37.5</v>
      </c>
      <c r="C7">
        <v>63</v>
      </c>
    </row>
    <row r="8" spans="1:3">
      <c r="A8" s="2">
        <v>40797</v>
      </c>
      <c r="B8">
        <v>94</v>
      </c>
    </row>
    <row r="9" spans="1:3">
      <c r="A9" s="2">
        <v>40807</v>
      </c>
      <c r="B9">
        <v>218</v>
      </c>
    </row>
    <row r="10" spans="1:3">
      <c r="A10" s="2">
        <v>40817</v>
      </c>
      <c r="B10">
        <v>62</v>
      </c>
    </row>
    <row r="11" spans="1:3">
      <c r="A11" s="2">
        <v>40827</v>
      </c>
      <c r="B11">
        <v>9.5</v>
      </c>
      <c r="C11">
        <v>2400</v>
      </c>
    </row>
    <row r="12" spans="1:3">
      <c r="A12" s="2">
        <v>40837</v>
      </c>
      <c r="B12">
        <v>24.5</v>
      </c>
    </row>
    <row r="13" spans="1:3">
      <c r="A13" s="2">
        <v>40848</v>
      </c>
      <c r="B13">
        <v>17.5</v>
      </c>
    </row>
    <row r="14" spans="1:3">
      <c r="A14" s="2">
        <v>40858</v>
      </c>
      <c r="B14">
        <v>14</v>
      </c>
    </row>
    <row r="15" spans="1:3">
      <c r="A15" s="2">
        <v>40868</v>
      </c>
      <c r="B15">
        <v>6</v>
      </c>
      <c r="C15">
        <v>38</v>
      </c>
    </row>
    <row r="16" spans="1:3">
      <c r="A16" s="2">
        <v>40878</v>
      </c>
      <c r="B16">
        <v>30.5</v>
      </c>
    </row>
    <row r="17" spans="1:3">
      <c r="A17" s="2">
        <v>40888</v>
      </c>
      <c r="B17">
        <v>0.5</v>
      </c>
      <c r="C17">
        <v>1580</v>
      </c>
    </row>
    <row r="18" spans="1:3">
      <c r="A18" s="2">
        <v>40898</v>
      </c>
      <c r="B18">
        <v>4</v>
      </c>
    </row>
    <row r="19" spans="1:3">
      <c r="A19" s="2">
        <v>40909</v>
      </c>
      <c r="B19">
        <v>0</v>
      </c>
    </row>
    <row r="20" spans="1:3">
      <c r="A20" s="2">
        <v>40919</v>
      </c>
      <c r="B20">
        <v>2</v>
      </c>
    </row>
    <row r="21" spans="1:3">
      <c r="A21" s="2">
        <v>40929</v>
      </c>
      <c r="B21">
        <v>30</v>
      </c>
      <c r="C21">
        <v>13.4</v>
      </c>
    </row>
    <row r="22" spans="1:3" ht="14.25">
      <c r="A22" t="s">
        <v>455</v>
      </c>
      <c r="B22" s="36" t="s">
        <v>456</v>
      </c>
    </row>
    <row r="23" spans="1:3">
      <c r="B23" s="37" t="s">
        <v>457</v>
      </c>
    </row>
  </sheetData>
  <phoneticPr fontId="1"/>
  <hyperlinks>
    <hyperlink ref="B2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2"/>
  <sheetViews>
    <sheetView workbookViewId="0">
      <pane xSplit="2" topLeftCell="C1" activePane="topRight" state="frozen"/>
      <selection activeCell="AU4" sqref="AU4:AU28"/>
      <selection pane="topRight" activeCell="AU4" sqref="AU4:AU28"/>
    </sheetView>
  </sheetViews>
  <sheetFormatPr defaultRowHeight="13.5"/>
  <cols>
    <col min="3" max="3" width="7.375" customWidth="1"/>
    <col min="4" max="4" width="6.75" customWidth="1"/>
    <col min="5" max="5" width="6.25" customWidth="1"/>
    <col min="6" max="6" width="4.875" customWidth="1"/>
    <col min="7" max="7" width="7.375" customWidth="1"/>
    <col min="8" max="8" width="6.75" customWidth="1"/>
    <col min="9" max="9" width="6.25" customWidth="1"/>
    <col min="10" max="10" width="4.875" customWidth="1"/>
    <col min="11" max="11" width="7.375" customWidth="1"/>
    <col min="12" max="12" width="6.75" customWidth="1"/>
    <col min="13" max="13" width="6.25" customWidth="1"/>
    <col min="14" max="14" width="4.875" customWidth="1"/>
    <col min="15" max="15" width="7.375" customWidth="1"/>
    <col min="16" max="16" width="6.75" customWidth="1"/>
    <col min="17" max="17" width="6.25" customWidth="1"/>
    <col min="18" max="18" width="4.875" customWidth="1"/>
    <col min="19" max="19" width="7.375" customWidth="1"/>
    <col min="20" max="20" width="6.75" customWidth="1"/>
    <col min="21" max="21" width="6.25" customWidth="1"/>
    <col min="22" max="22" width="4.875" customWidth="1"/>
    <col min="23" max="23" width="7.375" customWidth="1"/>
    <col min="24" max="24" width="6.75" customWidth="1"/>
    <col min="25" max="25" width="6.25" customWidth="1"/>
    <col min="26" max="26" width="4.875" customWidth="1"/>
    <col min="27" max="27" width="9.25" bestFit="1" customWidth="1"/>
    <col min="28" max="28" width="6.25" customWidth="1"/>
    <col min="29" max="29" width="6.5" customWidth="1"/>
    <col min="30" max="30" width="5.875" customWidth="1"/>
    <col min="31" max="31" width="9.25" bestFit="1" customWidth="1"/>
    <col min="32" max="32" width="6.25" customWidth="1"/>
    <col min="33" max="33" width="6.5" customWidth="1"/>
    <col min="34" max="34" width="5.875" customWidth="1"/>
    <col min="35" max="35" width="8.375" customWidth="1"/>
    <col min="36" max="38" width="6.25" customWidth="1"/>
    <col min="40" max="42" width="6.75" customWidth="1"/>
    <col min="43" max="43" width="7.875" customWidth="1"/>
    <col min="44" max="45" width="6.875" customWidth="1"/>
  </cols>
  <sheetData>
    <row r="1" spans="1:46">
      <c r="C1" s="45" t="s">
        <v>183</v>
      </c>
      <c r="D1" s="45"/>
      <c r="E1" s="45"/>
      <c r="F1" s="45"/>
      <c r="G1" s="45" t="s">
        <v>184</v>
      </c>
      <c r="H1" s="45"/>
      <c r="I1" s="45"/>
      <c r="J1" s="45"/>
      <c r="K1" s="45" t="s">
        <v>185</v>
      </c>
      <c r="L1" s="45"/>
      <c r="M1" s="45"/>
      <c r="N1" s="45"/>
      <c r="O1" s="45" t="s">
        <v>186</v>
      </c>
      <c r="P1" s="45"/>
      <c r="Q1" s="45"/>
      <c r="R1" s="45"/>
      <c r="S1" s="45" t="s">
        <v>187</v>
      </c>
      <c r="T1" s="45"/>
      <c r="U1" s="45"/>
      <c r="V1" s="45"/>
      <c r="W1" s="45" t="s">
        <v>188</v>
      </c>
      <c r="X1" s="45"/>
      <c r="Y1" s="45"/>
      <c r="Z1" s="45"/>
      <c r="AA1" s="45" t="s">
        <v>189</v>
      </c>
      <c r="AB1" s="45"/>
      <c r="AC1" s="45"/>
      <c r="AD1" s="45"/>
      <c r="AE1" s="45" t="s">
        <v>190</v>
      </c>
      <c r="AF1" s="45"/>
      <c r="AG1" s="45"/>
      <c r="AH1" s="45"/>
      <c r="AI1" s="45" t="s">
        <v>191</v>
      </c>
      <c r="AJ1" s="45"/>
      <c r="AK1" s="45"/>
      <c r="AL1" s="45"/>
      <c r="AM1" s="45" t="s">
        <v>192</v>
      </c>
      <c r="AN1" s="45"/>
      <c r="AO1" s="45"/>
      <c r="AP1" s="45"/>
    </row>
    <row r="2" spans="1:46">
      <c r="A2" t="s">
        <v>0</v>
      </c>
      <c r="B2" t="s">
        <v>193</v>
      </c>
      <c r="C2" t="s">
        <v>5</v>
      </c>
      <c r="D2" t="s">
        <v>158</v>
      </c>
      <c r="E2" t="s">
        <v>194</v>
      </c>
      <c r="F2" t="s">
        <v>195</v>
      </c>
      <c r="G2" t="s">
        <v>5</v>
      </c>
      <c r="H2" t="s">
        <v>158</v>
      </c>
      <c r="I2" t="s">
        <v>194</v>
      </c>
      <c r="J2" t="s">
        <v>195</v>
      </c>
      <c r="K2" t="s">
        <v>5</v>
      </c>
      <c r="L2" t="s">
        <v>158</v>
      </c>
      <c r="M2" t="s">
        <v>194</v>
      </c>
      <c r="N2" t="s">
        <v>195</v>
      </c>
      <c r="O2" t="s">
        <v>5</v>
      </c>
      <c r="P2" t="s">
        <v>158</v>
      </c>
      <c r="Q2" t="s">
        <v>194</v>
      </c>
      <c r="R2" t="s">
        <v>195</v>
      </c>
      <c r="S2" t="s">
        <v>5</v>
      </c>
      <c r="T2" t="s">
        <v>158</v>
      </c>
      <c r="U2" t="s">
        <v>194</v>
      </c>
      <c r="V2" t="s">
        <v>195</v>
      </c>
      <c r="W2" t="s">
        <v>5</v>
      </c>
      <c r="X2" t="s">
        <v>158</v>
      </c>
      <c r="Y2" t="s">
        <v>194</v>
      </c>
      <c r="Z2" t="s">
        <v>195</v>
      </c>
      <c r="AA2" t="s">
        <v>5</v>
      </c>
      <c r="AB2" t="s">
        <v>158</v>
      </c>
      <c r="AC2" t="s">
        <v>194</v>
      </c>
      <c r="AD2" t="s">
        <v>195</v>
      </c>
      <c r="AE2" t="s">
        <v>5</v>
      </c>
      <c r="AF2" t="s">
        <v>158</v>
      </c>
      <c r="AG2" t="s">
        <v>194</v>
      </c>
      <c r="AH2" t="s">
        <v>195</v>
      </c>
      <c r="AI2" t="s">
        <v>5</v>
      </c>
      <c r="AJ2" t="s">
        <v>158</v>
      </c>
      <c r="AK2" t="s">
        <v>194</v>
      </c>
      <c r="AL2" t="s">
        <v>195</v>
      </c>
      <c r="AM2" t="s">
        <v>5</v>
      </c>
      <c r="AN2" t="s">
        <v>158</v>
      </c>
      <c r="AO2" t="s">
        <v>194</v>
      </c>
      <c r="AP2" t="s">
        <v>195</v>
      </c>
      <c r="AQ2" t="s">
        <v>5</v>
      </c>
      <c r="AR2" t="s">
        <v>158</v>
      </c>
      <c r="AS2" t="s">
        <v>194</v>
      </c>
      <c r="AT2" t="s">
        <v>195</v>
      </c>
    </row>
    <row r="3" spans="1:46">
      <c r="A3" t="s">
        <v>6</v>
      </c>
      <c r="B3">
        <v>209</v>
      </c>
      <c r="C3" s="2">
        <v>40674</v>
      </c>
      <c r="D3">
        <v>5.2</v>
      </c>
      <c r="E3">
        <v>7</v>
      </c>
      <c r="F3">
        <f t="shared" ref="F3:F31" si="0">D3+E3</f>
        <v>12.2</v>
      </c>
      <c r="G3" s="2">
        <v>40689</v>
      </c>
      <c r="H3">
        <v>7.7</v>
      </c>
      <c r="I3">
        <v>8.6</v>
      </c>
      <c r="J3">
        <f t="shared" ref="J3:J31" si="1">H3+I3</f>
        <v>16.3</v>
      </c>
      <c r="K3" s="2">
        <v>40704</v>
      </c>
      <c r="L3">
        <v>7.4</v>
      </c>
      <c r="M3">
        <v>9</v>
      </c>
      <c r="N3">
        <f t="shared" ref="N3:N31" si="2">L3+M3</f>
        <v>16.399999999999999</v>
      </c>
      <c r="O3" s="2">
        <v>40717</v>
      </c>
      <c r="P3">
        <v>9.5</v>
      </c>
      <c r="Q3">
        <v>11</v>
      </c>
      <c r="R3">
        <f t="shared" ref="R3:R31" si="3">P3+Q3</f>
        <v>20.5</v>
      </c>
      <c r="S3" s="2">
        <v>40732</v>
      </c>
      <c r="T3">
        <v>4.0999999999999996</v>
      </c>
      <c r="U3">
        <v>5</v>
      </c>
      <c r="V3">
        <f t="shared" ref="V3:V31" si="4">T3+U3</f>
        <v>9.1</v>
      </c>
      <c r="W3" s="2">
        <v>40755</v>
      </c>
      <c r="X3">
        <v>6.2</v>
      </c>
      <c r="Y3">
        <v>8.1</v>
      </c>
      <c r="Z3">
        <f t="shared" ref="Z3:Z31" si="5">X3+Y3</f>
        <v>14.3</v>
      </c>
      <c r="AA3" s="2">
        <v>40801</v>
      </c>
      <c r="AB3">
        <v>6.8</v>
      </c>
      <c r="AC3">
        <v>8.4</v>
      </c>
      <c r="AD3">
        <f>AB3+AC3</f>
        <v>15.2</v>
      </c>
      <c r="AE3" s="2">
        <v>40833</v>
      </c>
      <c r="AF3">
        <v>3.7</v>
      </c>
      <c r="AG3">
        <v>4.7</v>
      </c>
      <c r="AH3">
        <f>AF3+AG3</f>
        <v>8.4</v>
      </c>
      <c r="AI3" s="2">
        <v>41258</v>
      </c>
      <c r="AJ3">
        <v>4.9000000000000004</v>
      </c>
      <c r="AK3">
        <v>7.5</v>
      </c>
      <c r="AL3" s="3">
        <f t="shared" ref="AL3:AL32" si="6">AJ3+AK3</f>
        <v>12.4</v>
      </c>
      <c r="AM3" s="2">
        <v>40958</v>
      </c>
      <c r="AN3">
        <v>5.8</v>
      </c>
      <c r="AO3">
        <v>8.6999999999999993</v>
      </c>
      <c r="AP3" s="29">
        <f>AN3+AO3</f>
        <v>14.5</v>
      </c>
    </row>
    <row r="4" spans="1:46">
      <c r="A4" t="s">
        <v>196</v>
      </c>
      <c r="B4">
        <v>495</v>
      </c>
      <c r="F4">
        <f t="shared" si="0"/>
        <v>0</v>
      </c>
      <c r="J4">
        <f t="shared" si="1"/>
        <v>0</v>
      </c>
      <c r="N4">
        <f t="shared" si="2"/>
        <v>0</v>
      </c>
      <c r="R4">
        <f t="shared" si="3"/>
        <v>0</v>
      </c>
      <c r="V4">
        <f t="shared" si="4"/>
        <v>0</v>
      </c>
      <c r="Z4">
        <f t="shared" si="5"/>
        <v>0</v>
      </c>
      <c r="AA4" s="2">
        <v>40801</v>
      </c>
      <c r="AB4">
        <v>7.3</v>
      </c>
      <c r="AC4">
        <v>9.1</v>
      </c>
      <c r="AD4">
        <f t="shared" ref="AD4:AD32" si="7">AB4+AC4</f>
        <v>16.399999999999999</v>
      </c>
      <c r="AE4" s="2">
        <v>40833</v>
      </c>
      <c r="AF4">
        <v>5.7</v>
      </c>
      <c r="AG4">
        <v>7.4</v>
      </c>
      <c r="AH4">
        <f t="shared" ref="AH4:AH32" si="8">AF4+AG4</f>
        <v>13.100000000000001</v>
      </c>
      <c r="AI4" s="2">
        <v>41258</v>
      </c>
      <c r="AJ4">
        <v>20</v>
      </c>
      <c r="AK4">
        <v>27</v>
      </c>
      <c r="AL4" s="3">
        <f t="shared" si="6"/>
        <v>47</v>
      </c>
      <c r="AM4" s="2">
        <v>40958</v>
      </c>
      <c r="AN4">
        <v>3.4</v>
      </c>
      <c r="AO4">
        <v>5.0999999999999996</v>
      </c>
      <c r="AP4" s="3">
        <f t="shared" ref="AP4:AP32" si="9">AN4+AO4</f>
        <v>8.5</v>
      </c>
    </row>
    <row r="5" spans="1:46">
      <c r="A5" t="s">
        <v>197</v>
      </c>
      <c r="B5">
        <v>217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  <c r="V5">
        <f t="shared" si="4"/>
        <v>0</v>
      </c>
      <c r="Z5">
        <f t="shared" si="5"/>
        <v>0</v>
      </c>
      <c r="AA5" s="2">
        <v>40801</v>
      </c>
      <c r="AB5">
        <v>9.5</v>
      </c>
      <c r="AC5">
        <v>12</v>
      </c>
      <c r="AD5">
        <f t="shared" si="7"/>
        <v>21.5</v>
      </c>
      <c r="AE5" s="2">
        <v>40833</v>
      </c>
      <c r="AF5">
        <v>13</v>
      </c>
      <c r="AG5">
        <v>18</v>
      </c>
      <c r="AH5">
        <f t="shared" si="8"/>
        <v>31</v>
      </c>
      <c r="AI5" s="2">
        <v>41259</v>
      </c>
      <c r="AJ5">
        <v>9.1999999999999993</v>
      </c>
      <c r="AK5">
        <v>12</v>
      </c>
      <c r="AL5" s="3">
        <f t="shared" si="6"/>
        <v>21.2</v>
      </c>
      <c r="AM5" s="2">
        <v>40959</v>
      </c>
      <c r="AN5">
        <v>11</v>
      </c>
      <c r="AO5">
        <v>15</v>
      </c>
      <c r="AP5" s="3">
        <f t="shared" si="9"/>
        <v>26</v>
      </c>
    </row>
    <row r="6" spans="1:46">
      <c r="A6" t="s">
        <v>198</v>
      </c>
      <c r="B6">
        <v>45</v>
      </c>
      <c r="C6" s="2">
        <v>40674</v>
      </c>
      <c r="D6">
        <v>98</v>
      </c>
      <c r="E6">
        <v>110</v>
      </c>
      <c r="F6">
        <f t="shared" si="0"/>
        <v>208</v>
      </c>
      <c r="G6" s="2">
        <v>40689</v>
      </c>
      <c r="H6">
        <v>67</v>
      </c>
      <c r="I6">
        <v>78</v>
      </c>
      <c r="J6">
        <f t="shared" si="1"/>
        <v>145</v>
      </c>
      <c r="K6" s="2">
        <v>40703</v>
      </c>
      <c r="L6">
        <v>14</v>
      </c>
      <c r="M6">
        <v>18</v>
      </c>
      <c r="N6">
        <f t="shared" si="2"/>
        <v>32</v>
      </c>
      <c r="O6" s="2">
        <v>40716</v>
      </c>
      <c r="P6">
        <v>23</v>
      </c>
      <c r="Q6">
        <v>29</v>
      </c>
      <c r="R6">
        <f t="shared" si="3"/>
        <v>52</v>
      </c>
      <c r="S6" s="2">
        <v>40731</v>
      </c>
      <c r="T6">
        <v>22</v>
      </c>
      <c r="U6">
        <v>26</v>
      </c>
      <c r="V6">
        <f t="shared" si="4"/>
        <v>48</v>
      </c>
      <c r="W6" s="2">
        <v>40755</v>
      </c>
      <c r="X6">
        <v>27</v>
      </c>
      <c r="Y6">
        <v>34</v>
      </c>
      <c r="Z6">
        <f t="shared" si="5"/>
        <v>61</v>
      </c>
      <c r="AA6" s="2">
        <v>40800</v>
      </c>
      <c r="AB6">
        <v>24</v>
      </c>
      <c r="AC6">
        <v>29</v>
      </c>
      <c r="AD6">
        <f t="shared" si="7"/>
        <v>53</v>
      </c>
      <c r="AE6" s="2">
        <v>40834</v>
      </c>
      <c r="AF6">
        <v>35</v>
      </c>
      <c r="AG6">
        <v>44</v>
      </c>
      <c r="AH6">
        <f t="shared" si="8"/>
        <v>79</v>
      </c>
      <c r="AI6" s="2">
        <v>41259</v>
      </c>
      <c r="AJ6">
        <v>8.8000000000000007</v>
      </c>
      <c r="AK6">
        <v>13</v>
      </c>
      <c r="AL6" s="3">
        <f t="shared" si="6"/>
        <v>21.8</v>
      </c>
      <c r="AM6" s="2">
        <v>40956</v>
      </c>
      <c r="AN6">
        <v>9.9</v>
      </c>
      <c r="AO6">
        <v>14</v>
      </c>
      <c r="AP6" s="3">
        <f t="shared" si="9"/>
        <v>23.9</v>
      </c>
      <c r="AQ6" s="2">
        <v>41058</v>
      </c>
      <c r="AR6">
        <v>12</v>
      </c>
      <c r="AS6">
        <v>19</v>
      </c>
    </row>
    <row r="7" spans="1:46">
      <c r="A7" t="s">
        <v>199</v>
      </c>
      <c r="B7">
        <v>121</v>
      </c>
      <c r="F7">
        <f t="shared" si="0"/>
        <v>0</v>
      </c>
      <c r="J7">
        <f t="shared" si="1"/>
        <v>0</v>
      </c>
      <c r="N7">
        <f t="shared" si="2"/>
        <v>0</v>
      </c>
      <c r="R7">
        <f t="shared" si="3"/>
        <v>0</v>
      </c>
      <c r="V7">
        <f t="shared" si="4"/>
        <v>0</v>
      </c>
      <c r="Z7">
        <f t="shared" si="5"/>
        <v>0</v>
      </c>
      <c r="AA7" s="30">
        <v>40800</v>
      </c>
      <c r="AB7">
        <v>420</v>
      </c>
      <c r="AC7">
        <v>490</v>
      </c>
      <c r="AD7">
        <f t="shared" si="7"/>
        <v>910</v>
      </c>
      <c r="AE7" s="30">
        <v>40834</v>
      </c>
      <c r="AF7">
        <v>320</v>
      </c>
      <c r="AG7">
        <v>380</v>
      </c>
      <c r="AH7">
        <f t="shared" si="8"/>
        <v>700</v>
      </c>
      <c r="AI7" s="30">
        <v>41257</v>
      </c>
      <c r="AJ7">
        <v>280</v>
      </c>
      <c r="AK7">
        <v>360</v>
      </c>
      <c r="AL7" s="3">
        <f t="shared" si="6"/>
        <v>640</v>
      </c>
      <c r="AM7" s="30">
        <v>40956</v>
      </c>
      <c r="AN7">
        <v>290</v>
      </c>
      <c r="AO7">
        <v>390</v>
      </c>
      <c r="AP7" s="3">
        <f t="shared" si="9"/>
        <v>680</v>
      </c>
    </row>
    <row r="8" spans="1:46">
      <c r="A8" t="s">
        <v>200</v>
      </c>
      <c r="B8">
        <v>56</v>
      </c>
      <c r="C8" s="2">
        <v>40674</v>
      </c>
      <c r="D8">
        <v>80</v>
      </c>
      <c r="E8">
        <v>94</v>
      </c>
      <c r="F8">
        <f t="shared" si="0"/>
        <v>174</v>
      </c>
      <c r="G8" s="2">
        <v>40688</v>
      </c>
      <c r="H8">
        <v>49</v>
      </c>
      <c r="I8">
        <v>58</v>
      </c>
      <c r="J8">
        <f t="shared" si="1"/>
        <v>107</v>
      </c>
      <c r="K8" s="2">
        <v>40703</v>
      </c>
      <c r="L8">
        <v>38</v>
      </c>
      <c r="M8">
        <v>46</v>
      </c>
      <c r="N8">
        <f t="shared" si="2"/>
        <v>84</v>
      </c>
      <c r="O8" s="2">
        <v>40716</v>
      </c>
      <c r="P8">
        <v>17</v>
      </c>
      <c r="Q8">
        <v>20</v>
      </c>
      <c r="R8">
        <f t="shared" si="3"/>
        <v>37</v>
      </c>
      <c r="S8" s="2">
        <v>40731</v>
      </c>
      <c r="T8">
        <v>21</v>
      </c>
      <c r="U8">
        <v>26</v>
      </c>
      <c r="V8">
        <f t="shared" si="4"/>
        <v>47</v>
      </c>
      <c r="W8" s="2">
        <v>40754</v>
      </c>
      <c r="X8">
        <v>39</v>
      </c>
      <c r="Y8">
        <v>49</v>
      </c>
      <c r="Z8">
        <f t="shared" si="5"/>
        <v>88</v>
      </c>
      <c r="AA8" s="2">
        <v>40800</v>
      </c>
      <c r="AB8">
        <v>21</v>
      </c>
      <c r="AC8">
        <v>21</v>
      </c>
      <c r="AD8">
        <f t="shared" si="7"/>
        <v>42</v>
      </c>
      <c r="AE8" s="2">
        <v>40835</v>
      </c>
      <c r="AF8">
        <v>23</v>
      </c>
      <c r="AG8">
        <v>28</v>
      </c>
      <c r="AH8">
        <f t="shared" si="8"/>
        <v>51</v>
      </c>
      <c r="AI8" s="2">
        <v>41256</v>
      </c>
      <c r="AJ8">
        <v>14</v>
      </c>
      <c r="AK8">
        <v>19</v>
      </c>
      <c r="AL8" s="3">
        <f t="shared" si="6"/>
        <v>33</v>
      </c>
      <c r="AM8" s="2">
        <v>40956</v>
      </c>
      <c r="AN8">
        <v>11</v>
      </c>
      <c r="AO8">
        <v>15</v>
      </c>
      <c r="AP8" s="3">
        <f t="shared" si="9"/>
        <v>26</v>
      </c>
      <c r="AQ8" s="2">
        <v>41056</v>
      </c>
      <c r="AR8">
        <v>8.1</v>
      </c>
      <c r="AS8">
        <v>12</v>
      </c>
    </row>
    <row r="9" spans="1:46">
      <c r="A9" t="s">
        <v>201</v>
      </c>
      <c r="B9">
        <v>137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  <c r="V9">
        <f t="shared" si="4"/>
        <v>0</v>
      </c>
      <c r="Z9">
        <f t="shared" si="5"/>
        <v>0</v>
      </c>
      <c r="AA9" s="30">
        <v>40800</v>
      </c>
      <c r="AB9">
        <v>140</v>
      </c>
      <c r="AC9">
        <v>180</v>
      </c>
      <c r="AD9">
        <f t="shared" si="7"/>
        <v>320</v>
      </c>
      <c r="AE9" s="2">
        <v>40834</v>
      </c>
      <c r="AF9">
        <v>68</v>
      </c>
      <c r="AG9">
        <v>83</v>
      </c>
      <c r="AH9">
        <f t="shared" si="8"/>
        <v>151</v>
      </c>
      <c r="AI9" s="2">
        <v>41256</v>
      </c>
      <c r="AJ9">
        <v>66</v>
      </c>
      <c r="AK9">
        <v>87</v>
      </c>
      <c r="AL9" s="3">
        <f t="shared" si="6"/>
        <v>153</v>
      </c>
      <c r="AM9" s="2">
        <v>40959</v>
      </c>
      <c r="AN9">
        <v>63</v>
      </c>
      <c r="AO9">
        <v>85</v>
      </c>
      <c r="AP9" s="3">
        <f t="shared" si="9"/>
        <v>148</v>
      </c>
      <c r="AQ9" s="2">
        <v>41055</v>
      </c>
      <c r="AR9">
        <v>61</v>
      </c>
      <c r="AS9">
        <v>90</v>
      </c>
    </row>
    <row r="10" spans="1:46">
      <c r="A10" t="s">
        <v>202</v>
      </c>
      <c r="B10">
        <v>127</v>
      </c>
      <c r="C10" s="2">
        <v>40673</v>
      </c>
      <c r="D10">
        <v>260</v>
      </c>
      <c r="E10">
        <v>320</v>
      </c>
      <c r="F10">
        <f t="shared" si="0"/>
        <v>580</v>
      </c>
      <c r="G10" s="2">
        <v>40687</v>
      </c>
      <c r="H10">
        <v>160</v>
      </c>
      <c r="I10">
        <v>210</v>
      </c>
      <c r="J10">
        <f t="shared" si="1"/>
        <v>370</v>
      </c>
      <c r="K10" s="2">
        <v>40701</v>
      </c>
      <c r="L10">
        <v>130</v>
      </c>
      <c r="M10">
        <v>160</v>
      </c>
      <c r="N10">
        <f t="shared" si="2"/>
        <v>290</v>
      </c>
      <c r="O10" s="2">
        <v>40715</v>
      </c>
      <c r="P10">
        <v>140</v>
      </c>
      <c r="Q10">
        <v>170</v>
      </c>
      <c r="R10">
        <f t="shared" si="3"/>
        <v>310</v>
      </c>
      <c r="S10" s="2">
        <v>40730</v>
      </c>
      <c r="T10">
        <v>91</v>
      </c>
      <c r="U10">
        <v>110</v>
      </c>
      <c r="V10">
        <f t="shared" si="4"/>
        <v>201</v>
      </c>
      <c r="W10" s="30">
        <v>40754</v>
      </c>
      <c r="X10">
        <v>120</v>
      </c>
      <c r="Y10">
        <v>150</v>
      </c>
      <c r="Z10">
        <f t="shared" si="5"/>
        <v>270</v>
      </c>
      <c r="AA10" s="30">
        <v>40799</v>
      </c>
      <c r="AB10">
        <v>130</v>
      </c>
      <c r="AC10">
        <v>170</v>
      </c>
      <c r="AD10">
        <f t="shared" si="7"/>
        <v>300</v>
      </c>
      <c r="AE10" s="30">
        <v>40835</v>
      </c>
      <c r="AF10">
        <v>150</v>
      </c>
      <c r="AG10">
        <v>190</v>
      </c>
      <c r="AH10">
        <f t="shared" si="8"/>
        <v>340</v>
      </c>
      <c r="AI10" s="30">
        <v>41256</v>
      </c>
      <c r="AJ10">
        <v>140</v>
      </c>
      <c r="AK10">
        <v>180</v>
      </c>
      <c r="AL10" s="3">
        <f t="shared" si="6"/>
        <v>320</v>
      </c>
      <c r="AM10" s="30">
        <v>40960</v>
      </c>
      <c r="AN10">
        <v>76</v>
      </c>
      <c r="AO10">
        <v>100</v>
      </c>
      <c r="AP10" s="3">
        <f t="shared" si="9"/>
        <v>176</v>
      </c>
    </row>
    <row r="11" spans="1:46">
      <c r="A11" t="s">
        <v>203</v>
      </c>
      <c r="B11">
        <v>228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  <c r="V11">
        <f t="shared" si="4"/>
        <v>0</v>
      </c>
      <c r="Z11">
        <f t="shared" si="5"/>
        <v>0</v>
      </c>
      <c r="AA11" s="2">
        <v>40799</v>
      </c>
      <c r="AB11">
        <v>30</v>
      </c>
      <c r="AC11">
        <v>35</v>
      </c>
      <c r="AD11">
        <f t="shared" si="7"/>
        <v>65</v>
      </c>
      <c r="AE11" s="2">
        <v>40835</v>
      </c>
      <c r="AF11">
        <v>39</v>
      </c>
      <c r="AG11">
        <v>49</v>
      </c>
      <c r="AH11">
        <f t="shared" si="8"/>
        <v>88</v>
      </c>
      <c r="AI11" s="2">
        <v>41257</v>
      </c>
      <c r="AJ11">
        <v>33</v>
      </c>
      <c r="AK11">
        <v>41</v>
      </c>
      <c r="AL11" s="3">
        <f t="shared" si="6"/>
        <v>74</v>
      </c>
      <c r="AM11" s="2">
        <v>40960</v>
      </c>
      <c r="AN11">
        <v>25</v>
      </c>
      <c r="AO11">
        <v>34</v>
      </c>
      <c r="AP11" s="3">
        <f t="shared" si="9"/>
        <v>59</v>
      </c>
    </row>
    <row r="12" spans="1:46">
      <c r="A12" t="s">
        <v>204</v>
      </c>
      <c r="B12">
        <v>136</v>
      </c>
      <c r="C12" s="2">
        <v>40673</v>
      </c>
      <c r="D12">
        <v>71</v>
      </c>
      <c r="E12">
        <v>85</v>
      </c>
      <c r="F12">
        <f t="shared" si="0"/>
        <v>156</v>
      </c>
      <c r="G12" s="2">
        <v>40687</v>
      </c>
      <c r="H12">
        <v>30</v>
      </c>
      <c r="I12">
        <v>37</v>
      </c>
      <c r="J12">
        <f t="shared" si="1"/>
        <v>67</v>
      </c>
      <c r="K12" s="2">
        <v>40701</v>
      </c>
      <c r="L12">
        <v>74</v>
      </c>
      <c r="M12">
        <v>88</v>
      </c>
      <c r="N12">
        <f t="shared" si="2"/>
        <v>162</v>
      </c>
      <c r="O12" s="2">
        <v>40715</v>
      </c>
      <c r="P12">
        <v>16</v>
      </c>
      <c r="Q12">
        <v>20</v>
      </c>
      <c r="R12">
        <f t="shared" si="3"/>
        <v>36</v>
      </c>
      <c r="S12" s="2">
        <v>40730</v>
      </c>
      <c r="T12">
        <v>180</v>
      </c>
      <c r="U12">
        <v>210</v>
      </c>
      <c r="V12">
        <f t="shared" si="4"/>
        <v>390</v>
      </c>
      <c r="W12" s="30">
        <v>40753</v>
      </c>
      <c r="X12">
        <v>76</v>
      </c>
      <c r="Y12">
        <v>100</v>
      </c>
      <c r="Z12">
        <f t="shared" si="5"/>
        <v>176</v>
      </c>
      <c r="AA12" s="2">
        <v>40797</v>
      </c>
      <c r="AB12">
        <v>120</v>
      </c>
      <c r="AC12">
        <v>150</v>
      </c>
      <c r="AD12">
        <f t="shared" si="7"/>
        <v>270</v>
      </c>
      <c r="AE12" s="30">
        <v>40838</v>
      </c>
      <c r="AF12">
        <v>160</v>
      </c>
      <c r="AG12">
        <v>200</v>
      </c>
      <c r="AH12">
        <f t="shared" si="8"/>
        <v>360</v>
      </c>
      <c r="AI12" s="30">
        <v>41253</v>
      </c>
      <c r="AJ12">
        <v>130</v>
      </c>
      <c r="AK12">
        <v>170</v>
      </c>
      <c r="AL12" s="3">
        <f t="shared" si="6"/>
        <v>300</v>
      </c>
      <c r="AM12" s="30">
        <v>40952</v>
      </c>
      <c r="AN12">
        <v>110</v>
      </c>
      <c r="AO12">
        <v>140</v>
      </c>
      <c r="AP12" s="3">
        <f t="shared" si="9"/>
        <v>250</v>
      </c>
    </row>
    <row r="13" spans="1:46">
      <c r="A13" t="s">
        <v>205</v>
      </c>
      <c r="B13">
        <v>238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  <c r="V13">
        <f t="shared" si="4"/>
        <v>0</v>
      </c>
      <c r="Z13">
        <f t="shared" si="5"/>
        <v>0</v>
      </c>
      <c r="AA13" s="2">
        <v>40797</v>
      </c>
      <c r="AB13">
        <v>34</v>
      </c>
      <c r="AC13">
        <v>43</v>
      </c>
      <c r="AD13">
        <f t="shared" si="7"/>
        <v>77</v>
      </c>
      <c r="AE13" s="2">
        <v>40838</v>
      </c>
      <c r="AF13">
        <v>49</v>
      </c>
      <c r="AG13">
        <v>64</v>
      </c>
      <c r="AH13">
        <f t="shared" si="8"/>
        <v>113</v>
      </c>
      <c r="AI13" s="2">
        <v>41253</v>
      </c>
      <c r="AJ13">
        <v>36</v>
      </c>
      <c r="AK13">
        <v>47</v>
      </c>
      <c r="AL13" s="3">
        <f t="shared" si="6"/>
        <v>83</v>
      </c>
      <c r="AM13" s="2">
        <v>40953</v>
      </c>
      <c r="AN13">
        <v>23</v>
      </c>
      <c r="AO13">
        <v>32</v>
      </c>
      <c r="AP13" s="3">
        <f t="shared" si="9"/>
        <v>55</v>
      </c>
    </row>
    <row r="14" spans="1:46">
      <c r="A14" t="s">
        <v>206</v>
      </c>
      <c r="B14">
        <v>545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  <c r="V14">
        <f t="shared" si="4"/>
        <v>0</v>
      </c>
      <c r="Z14">
        <f t="shared" si="5"/>
        <v>0</v>
      </c>
      <c r="AA14" s="2">
        <v>40799</v>
      </c>
      <c r="AB14">
        <v>7.4</v>
      </c>
      <c r="AC14">
        <v>9.6</v>
      </c>
      <c r="AD14">
        <f t="shared" si="7"/>
        <v>17</v>
      </c>
      <c r="AE14" s="2">
        <v>40835</v>
      </c>
      <c r="AF14">
        <v>4.3</v>
      </c>
      <c r="AG14">
        <v>5.8</v>
      </c>
      <c r="AH14">
        <f t="shared" si="8"/>
        <v>10.1</v>
      </c>
      <c r="AI14" s="2">
        <v>41257</v>
      </c>
      <c r="AJ14">
        <v>9.9</v>
      </c>
      <c r="AK14">
        <v>14</v>
      </c>
      <c r="AL14" s="3">
        <f t="shared" si="6"/>
        <v>23.9</v>
      </c>
      <c r="AM14" s="2">
        <v>40955</v>
      </c>
      <c r="AN14">
        <v>1.6</v>
      </c>
      <c r="AO14">
        <v>2.7</v>
      </c>
      <c r="AP14" s="3">
        <f t="shared" si="9"/>
        <v>4.3000000000000007</v>
      </c>
    </row>
    <row r="15" spans="1:46">
      <c r="A15" t="s">
        <v>207</v>
      </c>
      <c r="B15">
        <v>145</v>
      </c>
      <c r="C15" s="2">
        <v>40672</v>
      </c>
      <c r="D15">
        <v>43</v>
      </c>
      <c r="E15">
        <v>50</v>
      </c>
      <c r="F15">
        <f t="shared" si="0"/>
        <v>93</v>
      </c>
      <c r="G15" s="2">
        <v>40686</v>
      </c>
      <c r="H15">
        <v>57</v>
      </c>
      <c r="I15">
        <v>67</v>
      </c>
      <c r="J15">
        <f t="shared" si="1"/>
        <v>124</v>
      </c>
      <c r="K15" s="2">
        <v>40700</v>
      </c>
      <c r="L15">
        <v>61</v>
      </c>
      <c r="M15">
        <v>73</v>
      </c>
      <c r="N15">
        <f t="shared" si="2"/>
        <v>134</v>
      </c>
      <c r="O15" s="2">
        <v>40714</v>
      </c>
      <c r="P15">
        <v>63</v>
      </c>
      <c r="Q15">
        <v>77</v>
      </c>
      <c r="R15">
        <f t="shared" si="3"/>
        <v>140</v>
      </c>
      <c r="S15" s="2">
        <v>40729</v>
      </c>
      <c r="T15">
        <v>59</v>
      </c>
      <c r="U15">
        <v>79</v>
      </c>
      <c r="V15">
        <f t="shared" si="4"/>
        <v>138</v>
      </c>
      <c r="W15" s="30">
        <v>40753</v>
      </c>
      <c r="X15">
        <v>60</v>
      </c>
      <c r="Y15">
        <v>77</v>
      </c>
      <c r="Z15">
        <f t="shared" si="5"/>
        <v>137</v>
      </c>
      <c r="AA15" s="2">
        <v>40797</v>
      </c>
      <c r="AB15">
        <v>84</v>
      </c>
      <c r="AC15">
        <v>97</v>
      </c>
      <c r="AD15">
        <f t="shared" si="7"/>
        <v>181</v>
      </c>
      <c r="AE15" s="2">
        <v>40839</v>
      </c>
      <c r="AF15">
        <v>61</v>
      </c>
      <c r="AG15">
        <v>77</v>
      </c>
      <c r="AH15">
        <f t="shared" si="8"/>
        <v>138</v>
      </c>
      <c r="AI15" s="2">
        <v>41252</v>
      </c>
      <c r="AJ15">
        <v>91</v>
      </c>
      <c r="AK15">
        <v>120</v>
      </c>
      <c r="AL15" s="3">
        <f t="shared" si="6"/>
        <v>211</v>
      </c>
      <c r="AM15" s="30">
        <v>40951</v>
      </c>
      <c r="AN15">
        <v>59</v>
      </c>
      <c r="AO15">
        <v>81</v>
      </c>
      <c r="AP15" s="3">
        <f t="shared" si="9"/>
        <v>140</v>
      </c>
    </row>
    <row r="16" spans="1:46">
      <c r="A16" t="s">
        <v>208</v>
      </c>
      <c r="B16">
        <v>241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  <c r="V16">
        <f t="shared" si="4"/>
        <v>0</v>
      </c>
      <c r="Z16">
        <f t="shared" si="5"/>
        <v>0</v>
      </c>
      <c r="AA16" s="2">
        <v>40797</v>
      </c>
      <c r="AB16">
        <v>41</v>
      </c>
      <c r="AC16">
        <v>50</v>
      </c>
      <c r="AD16">
        <f t="shared" si="7"/>
        <v>91</v>
      </c>
      <c r="AE16" s="2">
        <v>40838</v>
      </c>
      <c r="AF16">
        <v>51</v>
      </c>
      <c r="AG16">
        <v>65</v>
      </c>
      <c r="AH16">
        <f t="shared" si="8"/>
        <v>116</v>
      </c>
      <c r="AI16" s="2">
        <v>41252</v>
      </c>
      <c r="AJ16">
        <v>45</v>
      </c>
      <c r="AK16">
        <v>59</v>
      </c>
      <c r="AL16" s="3">
        <f t="shared" si="6"/>
        <v>104</v>
      </c>
      <c r="AM16" s="2">
        <v>40952</v>
      </c>
      <c r="AN16">
        <v>46</v>
      </c>
      <c r="AO16">
        <v>64</v>
      </c>
      <c r="AP16" s="3">
        <f t="shared" si="9"/>
        <v>110</v>
      </c>
    </row>
    <row r="17" spans="1:42">
      <c r="A17" t="s">
        <v>209</v>
      </c>
      <c r="B17">
        <v>109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  <c r="V17">
        <f t="shared" si="4"/>
        <v>0</v>
      </c>
      <c r="Z17">
        <f t="shared" si="5"/>
        <v>0</v>
      </c>
      <c r="AA17" s="30">
        <v>40796</v>
      </c>
      <c r="AB17">
        <v>170</v>
      </c>
      <c r="AC17">
        <v>200</v>
      </c>
      <c r="AD17">
        <f t="shared" si="7"/>
        <v>370</v>
      </c>
      <c r="AE17" s="30">
        <v>40839</v>
      </c>
      <c r="AF17">
        <v>200</v>
      </c>
      <c r="AG17">
        <v>230</v>
      </c>
      <c r="AH17">
        <f t="shared" si="8"/>
        <v>430</v>
      </c>
      <c r="AI17" s="2">
        <v>41252</v>
      </c>
      <c r="AJ17">
        <v>160</v>
      </c>
      <c r="AK17">
        <v>200</v>
      </c>
      <c r="AL17" s="3">
        <f t="shared" si="6"/>
        <v>360</v>
      </c>
      <c r="AM17" s="2">
        <v>40950</v>
      </c>
      <c r="AN17">
        <v>140</v>
      </c>
      <c r="AO17">
        <v>190</v>
      </c>
      <c r="AP17" s="3">
        <f t="shared" si="9"/>
        <v>330</v>
      </c>
    </row>
    <row r="18" spans="1:42">
      <c r="A18" t="s">
        <v>210</v>
      </c>
      <c r="B18">
        <v>142</v>
      </c>
      <c r="C18" s="2">
        <v>40672</v>
      </c>
      <c r="D18">
        <v>22</v>
      </c>
      <c r="E18">
        <v>27</v>
      </c>
      <c r="F18">
        <f t="shared" si="0"/>
        <v>49</v>
      </c>
      <c r="G18" s="2">
        <v>40686</v>
      </c>
      <c r="H18">
        <v>47</v>
      </c>
      <c r="I18">
        <v>60</v>
      </c>
      <c r="J18">
        <f t="shared" si="1"/>
        <v>107</v>
      </c>
      <c r="K18" s="2">
        <v>40700</v>
      </c>
      <c r="L18">
        <v>34</v>
      </c>
      <c r="M18">
        <v>41</v>
      </c>
      <c r="N18">
        <f t="shared" si="2"/>
        <v>75</v>
      </c>
      <c r="O18" s="2">
        <v>40714</v>
      </c>
      <c r="P18">
        <v>73</v>
      </c>
      <c r="Q18">
        <v>89</v>
      </c>
      <c r="R18">
        <f t="shared" si="3"/>
        <v>162</v>
      </c>
      <c r="S18" s="2">
        <v>40729</v>
      </c>
      <c r="T18">
        <v>32</v>
      </c>
      <c r="U18">
        <v>42</v>
      </c>
      <c r="V18">
        <f t="shared" si="4"/>
        <v>74</v>
      </c>
      <c r="W18" s="2">
        <v>40752</v>
      </c>
      <c r="X18">
        <v>32</v>
      </c>
      <c r="Y18">
        <v>41</v>
      </c>
      <c r="Z18">
        <f t="shared" si="5"/>
        <v>73</v>
      </c>
      <c r="AA18" s="2">
        <v>40796</v>
      </c>
      <c r="AB18">
        <v>43</v>
      </c>
      <c r="AC18">
        <v>52</v>
      </c>
      <c r="AD18">
        <f t="shared" si="7"/>
        <v>95</v>
      </c>
      <c r="AE18" s="2">
        <v>40839</v>
      </c>
      <c r="AF18">
        <v>83</v>
      </c>
      <c r="AG18">
        <v>98</v>
      </c>
      <c r="AH18">
        <f t="shared" si="8"/>
        <v>181</v>
      </c>
      <c r="AI18" s="30">
        <v>41252</v>
      </c>
      <c r="AJ18">
        <v>76</v>
      </c>
      <c r="AK18">
        <v>92</v>
      </c>
      <c r="AL18" s="3">
        <f t="shared" si="6"/>
        <v>168</v>
      </c>
      <c r="AM18" s="2">
        <v>40951</v>
      </c>
      <c r="AN18">
        <v>59</v>
      </c>
      <c r="AO18">
        <v>74</v>
      </c>
      <c r="AP18" s="3">
        <f t="shared" si="9"/>
        <v>133</v>
      </c>
    </row>
    <row r="19" spans="1:42">
      <c r="A19" t="s">
        <v>211</v>
      </c>
      <c r="B19">
        <v>215</v>
      </c>
      <c r="F19">
        <f t="shared" si="0"/>
        <v>0</v>
      </c>
      <c r="J19">
        <f t="shared" si="1"/>
        <v>0</v>
      </c>
      <c r="N19">
        <f t="shared" si="2"/>
        <v>0</v>
      </c>
      <c r="R19">
        <f t="shared" si="3"/>
        <v>0</v>
      </c>
      <c r="V19">
        <f t="shared" si="4"/>
        <v>0</v>
      </c>
      <c r="Z19">
        <f t="shared" si="5"/>
        <v>0</v>
      </c>
      <c r="AA19" s="2">
        <v>40796</v>
      </c>
      <c r="AB19">
        <v>31</v>
      </c>
      <c r="AC19">
        <v>38</v>
      </c>
      <c r="AD19">
        <f t="shared" si="7"/>
        <v>69</v>
      </c>
      <c r="AE19" s="2">
        <v>40840</v>
      </c>
      <c r="AF19">
        <v>22</v>
      </c>
      <c r="AG19">
        <v>28</v>
      </c>
      <c r="AH19">
        <f t="shared" si="8"/>
        <v>50</v>
      </c>
      <c r="AI19" s="2">
        <v>41251</v>
      </c>
      <c r="AJ19">
        <v>27</v>
      </c>
      <c r="AK19">
        <v>36</v>
      </c>
      <c r="AL19" s="3">
        <f t="shared" si="6"/>
        <v>63</v>
      </c>
      <c r="AM19" s="2">
        <v>40949</v>
      </c>
      <c r="AN19">
        <v>32</v>
      </c>
      <c r="AO19">
        <v>44</v>
      </c>
      <c r="AP19" s="3">
        <f t="shared" si="9"/>
        <v>76</v>
      </c>
    </row>
    <row r="20" spans="1:42">
      <c r="A20" t="s">
        <v>212</v>
      </c>
      <c r="B20">
        <v>675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  <c r="V20">
        <f t="shared" si="4"/>
        <v>0</v>
      </c>
      <c r="Z20">
        <f t="shared" si="5"/>
        <v>0</v>
      </c>
      <c r="AA20" s="2">
        <v>40796</v>
      </c>
      <c r="AB20">
        <v>20</v>
      </c>
      <c r="AC20">
        <v>25</v>
      </c>
      <c r="AD20">
        <f t="shared" si="7"/>
        <v>45</v>
      </c>
      <c r="AE20" s="2">
        <v>40840</v>
      </c>
      <c r="AF20">
        <v>31</v>
      </c>
      <c r="AG20">
        <v>38</v>
      </c>
      <c r="AH20">
        <f t="shared" si="8"/>
        <v>69</v>
      </c>
      <c r="AI20" s="2">
        <v>41251</v>
      </c>
      <c r="AJ20">
        <v>21</v>
      </c>
      <c r="AK20">
        <v>27</v>
      </c>
      <c r="AL20" s="3">
        <f t="shared" si="6"/>
        <v>48</v>
      </c>
      <c r="AM20" s="2">
        <v>40949</v>
      </c>
      <c r="AN20">
        <v>30</v>
      </c>
      <c r="AO20">
        <v>43</v>
      </c>
      <c r="AP20" s="3">
        <f t="shared" si="9"/>
        <v>73</v>
      </c>
    </row>
    <row r="21" spans="1:42">
      <c r="A21" t="s">
        <v>213</v>
      </c>
      <c r="B21">
        <v>137</v>
      </c>
      <c r="C21" s="2">
        <v>40676</v>
      </c>
      <c r="D21">
        <v>19</v>
      </c>
      <c r="E21">
        <v>24</v>
      </c>
      <c r="F21">
        <f t="shared" si="0"/>
        <v>43</v>
      </c>
      <c r="G21" s="2">
        <v>40690</v>
      </c>
      <c r="H21">
        <v>48</v>
      </c>
      <c r="I21">
        <v>56</v>
      </c>
      <c r="J21">
        <f t="shared" si="1"/>
        <v>104</v>
      </c>
      <c r="K21" s="2">
        <v>40704</v>
      </c>
      <c r="L21">
        <v>41</v>
      </c>
      <c r="M21">
        <v>51</v>
      </c>
      <c r="N21">
        <f t="shared" si="2"/>
        <v>92</v>
      </c>
      <c r="O21" s="2">
        <v>40719</v>
      </c>
      <c r="P21">
        <v>35</v>
      </c>
      <c r="Q21">
        <v>45</v>
      </c>
      <c r="R21">
        <f t="shared" si="3"/>
        <v>80</v>
      </c>
      <c r="S21" s="2">
        <v>40729</v>
      </c>
      <c r="T21">
        <v>34</v>
      </c>
      <c r="U21">
        <v>42</v>
      </c>
      <c r="V21">
        <f t="shared" si="4"/>
        <v>76</v>
      </c>
      <c r="W21" s="2">
        <v>40749</v>
      </c>
      <c r="X21">
        <v>40</v>
      </c>
      <c r="Y21">
        <v>49</v>
      </c>
      <c r="Z21">
        <f t="shared" si="5"/>
        <v>89</v>
      </c>
      <c r="AA21" s="2">
        <v>40795</v>
      </c>
      <c r="AB21">
        <v>59</v>
      </c>
      <c r="AC21">
        <v>72</v>
      </c>
      <c r="AD21">
        <f t="shared" si="7"/>
        <v>131</v>
      </c>
      <c r="AE21" s="2">
        <v>40839</v>
      </c>
      <c r="AF21">
        <v>70</v>
      </c>
      <c r="AG21">
        <v>88</v>
      </c>
      <c r="AH21">
        <f t="shared" si="8"/>
        <v>158</v>
      </c>
      <c r="AI21" s="2">
        <v>41250</v>
      </c>
      <c r="AJ21">
        <v>49</v>
      </c>
      <c r="AK21">
        <v>65</v>
      </c>
      <c r="AL21" s="3">
        <f t="shared" si="6"/>
        <v>114</v>
      </c>
      <c r="AM21" s="2">
        <v>40948</v>
      </c>
      <c r="AN21">
        <v>63</v>
      </c>
      <c r="AO21">
        <v>87</v>
      </c>
      <c r="AP21" s="3">
        <f t="shared" si="9"/>
        <v>150</v>
      </c>
    </row>
    <row r="22" spans="1:42">
      <c r="A22" t="s">
        <v>214</v>
      </c>
      <c r="B22">
        <v>238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  <c r="V22">
        <f t="shared" si="4"/>
        <v>0</v>
      </c>
      <c r="Z22">
        <f t="shared" si="5"/>
        <v>0</v>
      </c>
      <c r="AA22" s="2">
        <v>40795</v>
      </c>
      <c r="AB22">
        <v>39</v>
      </c>
      <c r="AC22">
        <v>47</v>
      </c>
      <c r="AD22">
        <f t="shared" si="7"/>
        <v>86</v>
      </c>
      <c r="AE22" s="2">
        <v>40840</v>
      </c>
      <c r="AF22">
        <v>30</v>
      </c>
      <c r="AG22">
        <v>37</v>
      </c>
      <c r="AH22">
        <f t="shared" si="8"/>
        <v>67</v>
      </c>
      <c r="AI22" s="2">
        <v>41250</v>
      </c>
      <c r="AJ22">
        <v>57</v>
      </c>
      <c r="AK22">
        <v>75</v>
      </c>
      <c r="AL22" s="3">
        <f t="shared" si="6"/>
        <v>132</v>
      </c>
      <c r="AM22" s="2">
        <v>40949</v>
      </c>
      <c r="AN22">
        <v>40</v>
      </c>
      <c r="AO22">
        <v>56</v>
      </c>
      <c r="AP22" s="3">
        <f t="shared" si="9"/>
        <v>96</v>
      </c>
    </row>
    <row r="23" spans="1:42">
      <c r="A23" t="s">
        <v>215</v>
      </c>
      <c r="B23">
        <v>74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  <c r="V23">
        <f t="shared" si="4"/>
        <v>0</v>
      </c>
      <c r="Z23">
        <f t="shared" si="5"/>
        <v>0</v>
      </c>
      <c r="AA23" s="30">
        <v>40795</v>
      </c>
      <c r="AB23">
        <v>210</v>
      </c>
      <c r="AC23">
        <v>240</v>
      </c>
      <c r="AD23">
        <f t="shared" si="7"/>
        <v>450</v>
      </c>
      <c r="AE23" s="30">
        <v>40841</v>
      </c>
      <c r="AF23">
        <v>200</v>
      </c>
      <c r="AG23">
        <v>240</v>
      </c>
      <c r="AH23">
        <f t="shared" si="8"/>
        <v>440</v>
      </c>
      <c r="AI23" s="2">
        <v>41250</v>
      </c>
      <c r="AJ23">
        <v>220</v>
      </c>
      <c r="AK23">
        <v>270</v>
      </c>
      <c r="AL23" s="3">
        <f t="shared" si="6"/>
        <v>490</v>
      </c>
      <c r="AM23" s="2">
        <v>40948</v>
      </c>
      <c r="AN23">
        <v>190</v>
      </c>
      <c r="AO23">
        <v>260</v>
      </c>
      <c r="AP23" s="3">
        <f t="shared" si="9"/>
        <v>450</v>
      </c>
    </row>
    <row r="24" spans="1:42">
      <c r="A24" t="s">
        <v>216</v>
      </c>
      <c r="B24">
        <v>101</v>
      </c>
      <c r="C24" s="2">
        <v>40676</v>
      </c>
      <c r="D24">
        <v>9.3000000000000007</v>
      </c>
      <c r="E24">
        <v>12</v>
      </c>
      <c r="F24">
        <f t="shared" si="0"/>
        <v>21.3</v>
      </c>
      <c r="G24" s="2">
        <v>40690</v>
      </c>
      <c r="H24">
        <v>50</v>
      </c>
      <c r="I24">
        <v>62</v>
      </c>
      <c r="J24">
        <f t="shared" si="1"/>
        <v>112</v>
      </c>
      <c r="K24" s="2">
        <v>40703</v>
      </c>
      <c r="L24">
        <v>26</v>
      </c>
      <c r="M24">
        <v>33</v>
      </c>
      <c r="N24">
        <f t="shared" si="2"/>
        <v>59</v>
      </c>
      <c r="O24" s="2">
        <v>40717</v>
      </c>
      <c r="P24">
        <v>17</v>
      </c>
      <c r="Q24">
        <v>22</v>
      </c>
      <c r="R24">
        <f t="shared" si="3"/>
        <v>39</v>
      </c>
      <c r="S24" s="2">
        <v>40730</v>
      </c>
      <c r="T24">
        <v>42</v>
      </c>
      <c r="U24">
        <v>49</v>
      </c>
      <c r="V24">
        <f t="shared" si="4"/>
        <v>91</v>
      </c>
      <c r="W24" s="30">
        <v>40752</v>
      </c>
      <c r="X24">
        <v>55</v>
      </c>
      <c r="Y24">
        <v>72</v>
      </c>
      <c r="Z24">
        <f t="shared" si="5"/>
        <v>127</v>
      </c>
      <c r="AA24" s="2">
        <v>40795</v>
      </c>
      <c r="AB24">
        <v>110</v>
      </c>
      <c r="AC24">
        <v>130</v>
      </c>
      <c r="AD24">
        <f t="shared" si="7"/>
        <v>240</v>
      </c>
      <c r="AE24" s="31">
        <v>40841</v>
      </c>
      <c r="AF24">
        <v>110</v>
      </c>
      <c r="AG24">
        <v>140</v>
      </c>
      <c r="AH24">
        <f t="shared" si="8"/>
        <v>250</v>
      </c>
      <c r="AI24" s="30">
        <v>41250</v>
      </c>
      <c r="AJ24">
        <v>250</v>
      </c>
      <c r="AK24">
        <v>310</v>
      </c>
      <c r="AL24" s="3">
        <f t="shared" si="6"/>
        <v>560</v>
      </c>
      <c r="AM24" s="30">
        <v>40948</v>
      </c>
      <c r="AN24">
        <v>210</v>
      </c>
      <c r="AO24">
        <v>280</v>
      </c>
      <c r="AP24" s="3">
        <f t="shared" si="9"/>
        <v>490</v>
      </c>
    </row>
    <row r="25" spans="1:42">
      <c r="A25" t="s">
        <v>217</v>
      </c>
      <c r="B25">
        <v>192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  <c r="V25">
        <f t="shared" si="4"/>
        <v>0</v>
      </c>
      <c r="Z25">
        <f t="shared" si="5"/>
        <v>0</v>
      </c>
      <c r="AA25" s="2">
        <v>40795</v>
      </c>
      <c r="AB25">
        <v>16</v>
      </c>
      <c r="AC25">
        <v>20</v>
      </c>
      <c r="AD25">
        <f t="shared" si="7"/>
        <v>36</v>
      </c>
      <c r="AE25" s="2">
        <v>40841</v>
      </c>
      <c r="AF25">
        <v>20</v>
      </c>
      <c r="AG25">
        <v>26</v>
      </c>
      <c r="AH25">
        <f t="shared" si="8"/>
        <v>46</v>
      </c>
      <c r="AI25" s="2">
        <v>41250</v>
      </c>
      <c r="AJ25">
        <v>20</v>
      </c>
      <c r="AK25">
        <v>27</v>
      </c>
      <c r="AL25" s="3">
        <f t="shared" si="6"/>
        <v>47</v>
      </c>
      <c r="AM25" s="2">
        <v>40948</v>
      </c>
      <c r="AN25">
        <v>17</v>
      </c>
      <c r="AO25">
        <v>23</v>
      </c>
      <c r="AP25" s="3">
        <f t="shared" si="9"/>
        <v>40</v>
      </c>
    </row>
    <row r="26" spans="1:42">
      <c r="A26" t="s">
        <v>218</v>
      </c>
      <c r="B26">
        <v>49</v>
      </c>
      <c r="C26" s="2">
        <v>40676</v>
      </c>
      <c r="D26">
        <v>44</v>
      </c>
      <c r="E26">
        <v>50</v>
      </c>
      <c r="F26">
        <f t="shared" si="0"/>
        <v>94</v>
      </c>
      <c r="G26" s="2">
        <v>40688</v>
      </c>
      <c r="H26">
        <v>24</v>
      </c>
      <c r="I26">
        <v>28</v>
      </c>
      <c r="J26">
        <f t="shared" si="1"/>
        <v>52</v>
      </c>
      <c r="K26" s="2">
        <v>40702</v>
      </c>
      <c r="L26">
        <v>200</v>
      </c>
      <c r="M26">
        <v>250</v>
      </c>
      <c r="N26">
        <f t="shared" si="2"/>
        <v>450</v>
      </c>
      <c r="O26" s="2">
        <v>40716</v>
      </c>
      <c r="P26">
        <v>110</v>
      </c>
      <c r="Q26">
        <v>130</v>
      </c>
      <c r="R26">
        <f t="shared" si="3"/>
        <v>240</v>
      </c>
      <c r="S26" s="2">
        <v>40730</v>
      </c>
      <c r="T26">
        <v>170</v>
      </c>
      <c r="U26">
        <v>200</v>
      </c>
      <c r="V26">
        <f t="shared" si="4"/>
        <v>370</v>
      </c>
      <c r="W26" s="30">
        <v>40751</v>
      </c>
      <c r="X26">
        <v>150</v>
      </c>
      <c r="Y26">
        <v>180</v>
      </c>
      <c r="Z26">
        <f t="shared" si="5"/>
        <v>330</v>
      </c>
      <c r="AA26" s="30">
        <v>40794</v>
      </c>
      <c r="AB26">
        <v>440</v>
      </c>
      <c r="AC26">
        <v>520</v>
      </c>
      <c r="AD26">
        <f t="shared" si="7"/>
        <v>960</v>
      </c>
      <c r="AE26" s="30">
        <v>40842</v>
      </c>
      <c r="AF26">
        <v>47</v>
      </c>
      <c r="AG26">
        <v>57</v>
      </c>
      <c r="AH26">
        <f t="shared" si="8"/>
        <v>104</v>
      </c>
      <c r="AI26" s="30">
        <v>41249</v>
      </c>
      <c r="AJ26">
        <v>27</v>
      </c>
      <c r="AK26">
        <v>35</v>
      </c>
      <c r="AL26" s="3">
        <f t="shared" si="6"/>
        <v>62</v>
      </c>
      <c r="AM26" s="30">
        <v>40945</v>
      </c>
      <c r="AN26">
        <v>44</v>
      </c>
      <c r="AO26">
        <v>60</v>
      </c>
      <c r="AP26" s="3">
        <f t="shared" si="9"/>
        <v>104</v>
      </c>
    </row>
    <row r="27" spans="1:42">
      <c r="A27" t="s">
        <v>219</v>
      </c>
      <c r="B27">
        <v>297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  <c r="V27">
        <f t="shared" si="4"/>
        <v>0</v>
      </c>
      <c r="Z27">
        <f t="shared" si="5"/>
        <v>0</v>
      </c>
      <c r="AA27" s="2">
        <v>40794</v>
      </c>
      <c r="AB27">
        <v>24</v>
      </c>
      <c r="AC27">
        <v>28</v>
      </c>
      <c r="AD27">
        <f t="shared" si="7"/>
        <v>52</v>
      </c>
      <c r="AE27" s="2">
        <v>40842</v>
      </c>
      <c r="AF27">
        <v>22</v>
      </c>
      <c r="AG27">
        <v>28</v>
      </c>
      <c r="AH27">
        <f t="shared" si="8"/>
        <v>50</v>
      </c>
      <c r="AI27" s="2">
        <v>41249</v>
      </c>
      <c r="AJ27">
        <v>31</v>
      </c>
      <c r="AK27">
        <v>40</v>
      </c>
      <c r="AL27" s="3">
        <f t="shared" si="6"/>
        <v>71</v>
      </c>
      <c r="AM27" s="2">
        <v>40944</v>
      </c>
      <c r="AN27">
        <v>36</v>
      </c>
      <c r="AO27">
        <v>48</v>
      </c>
      <c r="AP27" s="3">
        <f t="shared" si="9"/>
        <v>84</v>
      </c>
    </row>
    <row r="28" spans="1:42">
      <c r="A28" t="s">
        <v>220</v>
      </c>
      <c r="B28">
        <v>591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  <c r="V28">
        <f t="shared" si="4"/>
        <v>0</v>
      </c>
      <c r="Z28">
        <f t="shared" si="5"/>
        <v>0</v>
      </c>
      <c r="AA28" s="2">
        <v>40794</v>
      </c>
      <c r="AB28">
        <v>28</v>
      </c>
      <c r="AC28">
        <v>34</v>
      </c>
      <c r="AD28">
        <f t="shared" si="7"/>
        <v>62</v>
      </c>
      <c r="AE28" s="2">
        <v>40841</v>
      </c>
      <c r="AF28">
        <v>27</v>
      </c>
      <c r="AG28">
        <v>35</v>
      </c>
      <c r="AH28">
        <f t="shared" si="8"/>
        <v>62</v>
      </c>
      <c r="AI28" s="2">
        <v>41249</v>
      </c>
      <c r="AJ28">
        <v>37</v>
      </c>
      <c r="AK28">
        <v>48</v>
      </c>
      <c r="AL28" s="3">
        <f t="shared" si="6"/>
        <v>85</v>
      </c>
      <c r="AM28" s="2">
        <v>40944</v>
      </c>
      <c r="AN28">
        <v>24</v>
      </c>
      <c r="AO28">
        <v>33</v>
      </c>
      <c r="AP28" s="3">
        <f t="shared" si="9"/>
        <v>57</v>
      </c>
    </row>
    <row r="29" spans="1:42">
      <c r="A29" t="s">
        <v>221</v>
      </c>
      <c r="B29">
        <v>33</v>
      </c>
      <c r="C29" s="2">
        <v>40677</v>
      </c>
      <c r="D29">
        <v>6.1</v>
      </c>
      <c r="E29">
        <v>7.5</v>
      </c>
      <c r="F29">
        <f t="shared" si="0"/>
        <v>13.6</v>
      </c>
      <c r="G29" s="2">
        <v>40688</v>
      </c>
      <c r="H29">
        <v>4.5</v>
      </c>
      <c r="I29">
        <v>5.8</v>
      </c>
      <c r="J29">
        <f t="shared" si="1"/>
        <v>10.3</v>
      </c>
      <c r="K29" s="2">
        <v>40701</v>
      </c>
      <c r="L29">
        <v>46</v>
      </c>
      <c r="M29">
        <v>53</v>
      </c>
      <c r="N29">
        <f t="shared" si="2"/>
        <v>99</v>
      </c>
      <c r="O29" s="2">
        <v>40716</v>
      </c>
      <c r="P29">
        <v>57</v>
      </c>
      <c r="Q29">
        <v>68</v>
      </c>
      <c r="R29">
        <f t="shared" si="3"/>
        <v>125</v>
      </c>
      <c r="S29" s="2">
        <v>40731</v>
      </c>
      <c r="T29">
        <v>46</v>
      </c>
      <c r="U29">
        <v>60</v>
      </c>
      <c r="V29">
        <f t="shared" si="4"/>
        <v>106</v>
      </c>
      <c r="W29" s="30">
        <v>40750</v>
      </c>
      <c r="X29">
        <v>98</v>
      </c>
      <c r="Y29">
        <v>120</v>
      </c>
      <c r="Z29">
        <f t="shared" si="5"/>
        <v>218</v>
      </c>
      <c r="AA29" s="2">
        <v>40793</v>
      </c>
      <c r="AB29">
        <v>28</v>
      </c>
      <c r="AC29">
        <v>34</v>
      </c>
      <c r="AD29">
        <f t="shared" si="7"/>
        <v>62</v>
      </c>
      <c r="AE29" s="2">
        <v>40830</v>
      </c>
      <c r="AF29">
        <v>25</v>
      </c>
      <c r="AG29">
        <v>30</v>
      </c>
      <c r="AH29">
        <f t="shared" si="8"/>
        <v>55</v>
      </c>
      <c r="AI29" s="2">
        <v>41248</v>
      </c>
      <c r="AJ29">
        <v>14</v>
      </c>
      <c r="AK29">
        <v>18</v>
      </c>
      <c r="AL29" s="3">
        <f t="shared" si="6"/>
        <v>32</v>
      </c>
      <c r="AM29" s="2">
        <v>40944</v>
      </c>
      <c r="AN29">
        <v>6.6</v>
      </c>
      <c r="AO29">
        <v>9</v>
      </c>
      <c r="AP29" s="3">
        <f t="shared" si="9"/>
        <v>15.6</v>
      </c>
    </row>
    <row r="30" spans="1:42">
      <c r="A30" t="s">
        <v>222</v>
      </c>
      <c r="B30">
        <v>215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  <c r="V30">
        <f t="shared" si="4"/>
        <v>0</v>
      </c>
      <c r="Z30">
        <f t="shared" si="5"/>
        <v>0</v>
      </c>
      <c r="AA30" s="2">
        <v>40793</v>
      </c>
      <c r="AB30">
        <v>18</v>
      </c>
      <c r="AC30">
        <v>21</v>
      </c>
      <c r="AD30">
        <f t="shared" si="7"/>
        <v>39</v>
      </c>
      <c r="AE30" s="2">
        <v>40829</v>
      </c>
      <c r="AF30">
        <v>19</v>
      </c>
      <c r="AG30">
        <v>23</v>
      </c>
      <c r="AH30">
        <f t="shared" si="8"/>
        <v>42</v>
      </c>
      <c r="AI30" s="2">
        <v>41248</v>
      </c>
      <c r="AJ30">
        <v>14</v>
      </c>
      <c r="AK30">
        <v>18</v>
      </c>
      <c r="AL30" s="3">
        <f t="shared" si="6"/>
        <v>32</v>
      </c>
      <c r="AM30" s="2">
        <v>40943</v>
      </c>
      <c r="AN30">
        <v>13</v>
      </c>
      <c r="AO30">
        <v>18</v>
      </c>
      <c r="AP30" s="3">
        <f t="shared" si="9"/>
        <v>31</v>
      </c>
    </row>
    <row r="31" spans="1:42">
      <c r="A31" t="s">
        <v>223</v>
      </c>
      <c r="B31">
        <v>44</v>
      </c>
      <c r="C31" s="2">
        <v>40677</v>
      </c>
      <c r="D31">
        <v>1.4</v>
      </c>
      <c r="E31">
        <v>1.9</v>
      </c>
      <c r="F31">
        <f t="shared" si="0"/>
        <v>3.3</v>
      </c>
      <c r="G31" s="2">
        <v>40689</v>
      </c>
      <c r="H31">
        <v>1</v>
      </c>
      <c r="I31">
        <v>1.7</v>
      </c>
      <c r="J31">
        <f t="shared" si="1"/>
        <v>2.7</v>
      </c>
      <c r="K31" s="2">
        <v>40700</v>
      </c>
      <c r="L31">
        <v>20</v>
      </c>
      <c r="M31">
        <v>26</v>
      </c>
      <c r="N31">
        <f t="shared" si="2"/>
        <v>46</v>
      </c>
      <c r="O31" s="2">
        <v>40714</v>
      </c>
      <c r="P31">
        <v>20</v>
      </c>
      <c r="Q31">
        <v>25</v>
      </c>
      <c r="R31">
        <f t="shared" si="3"/>
        <v>45</v>
      </c>
      <c r="S31" s="2">
        <v>40733</v>
      </c>
      <c r="T31">
        <v>17</v>
      </c>
      <c r="U31">
        <v>21</v>
      </c>
      <c r="V31">
        <f t="shared" si="4"/>
        <v>38</v>
      </c>
      <c r="W31" s="2">
        <v>40750</v>
      </c>
      <c r="X31">
        <v>11</v>
      </c>
      <c r="Y31">
        <v>15</v>
      </c>
      <c r="Z31">
        <f t="shared" si="5"/>
        <v>26</v>
      </c>
      <c r="AA31" s="2">
        <v>40793</v>
      </c>
      <c r="AB31">
        <v>7.5</v>
      </c>
      <c r="AC31">
        <v>8.5</v>
      </c>
      <c r="AD31">
        <f t="shared" si="7"/>
        <v>16</v>
      </c>
      <c r="AE31" s="2">
        <v>40829</v>
      </c>
      <c r="AF31">
        <v>7.6</v>
      </c>
      <c r="AG31">
        <v>9.4</v>
      </c>
      <c r="AH31">
        <f t="shared" si="8"/>
        <v>17</v>
      </c>
      <c r="AI31" s="2">
        <v>41248</v>
      </c>
      <c r="AJ31">
        <v>5</v>
      </c>
      <c r="AK31">
        <v>6.6</v>
      </c>
      <c r="AL31" s="3">
        <f t="shared" si="6"/>
        <v>11.6</v>
      </c>
      <c r="AM31" s="2">
        <v>40943</v>
      </c>
      <c r="AN31">
        <v>5.3</v>
      </c>
      <c r="AO31">
        <v>7.2</v>
      </c>
      <c r="AP31" s="3">
        <f t="shared" si="9"/>
        <v>12.5</v>
      </c>
    </row>
    <row r="32" spans="1:42">
      <c r="A32" t="s">
        <v>224</v>
      </c>
      <c r="B32">
        <v>167</v>
      </c>
      <c r="AA32" s="2">
        <v>40793</v>
      </c>
      <c r="AB32">
        <v>11</v>
      </c>
      <c r="AC32">
        <v>14</v>
      </c>
      <c r="AD32">
        <f t="shared" si="7"/>
        <v>25</v>
      </c>
      <c r="AE32" s="2">
        <v>40829</v>
      </c>
      <c r="AF32">
        <v>18</v>
      </c>
      <c r="AG32">
        <v>22</v>
      </c>
      <c r="AH32">
        <f t="shared" si="8"/>
        <v>40</v>
      </c>
      <c r="AI32" s="2">
        <v>41248</v>
      </c>
      <c r="AJ32">
        <v>16</v>
      </c>
      <c r="AK32">
        <v>21</v>
      </c>
      <c r="AL32" s="3">
        <f t="shared" si="6"/>
        <v>37</v>
      </c>
      <c r="AM32" s="2">
        <v>40943</v>
      </c>
      <c r="AN32">
        <v>9.1</v>
      </c>
      <c r="AO32">
        <v>12</v>
      </c>
      <c r="AP32" s="3">
        <f t="shared" si="9"/>
        <v>21.1</v>
      </c>
    </row>
  </sheetData>
  <mergeCells count="10">
    <mergeCell ref="AA1:AD1"/>
    <mergeCell ref="AE1:AH1"/>
    <mergeCell ref="AI1:AL1"/>
    <mergeCell ref="AM1:AP1"/>
    <mergeCell ref="C1:F1"/>
    <mergeCell ref="G1:J1"/>
    <mergeCell ref="K1:N1"/>
    <mergeCell ref="O1:R1"/>
    <mergeCell ref="S1:V1"/>
    <mergeCell ref="W1:Z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48"/>
  <sheetViews>
    <sheetView zoomScaleNormal="100" workbookViewId="0">
      <pane xSplit="1" ySplit="3" topLeftCell="K8" activePane="bottomRight" state="frozen"/>
      <selection pane="topRight" activeCell="B1" sqref="B1"/>
      <selection pane="bottomLeft" activeCell="A4" sqref="A4"/>
      <selection pane="bottomRight" activeCell="P27" sqref="P27"/>
    </sheetView>
  </sheetViews>
  <sheetFormatPr defaultRowHeight="13.5"/>
  <cols>
    <col min="1" max="1" width="21.75" customWidth="1"/>
    <col min="2" max="2" width="8.25" customWidth="1"/>
    <col min="13" max="13" width="7.875" customWidth="1"/>
    <col min="14" max="14" width="6.5" customWidth="1"/>
    <col min="15" max="15" width="7" customWidth="1"/>
    <col min="16" max="16" width="7.875" customWidth="1"/>
    <col min="17" max="18" width="6.625" customWidth="1"/>
    <col min="19" max="19" width="7.875" customWidth="1"/>
    <col min="20" max="21" width="6.625" customWidth="1"/>
    <col min="23" max="24" width="6.625" customWidth="1"/>
    <col min="26" max="27" width="6.75" customWidth="1"/>
    <col min="28" max="28" width="9.25" bestFit="1" customWidth="1"/>
    <col min="29" max="30" width="6.75" customWidth="1"/>
    <col min="31" max="31" width="9.25" bestFit="1" customWidth="1"/>
    <col min="32" max="33" width="6.75" customWidth="1"/>
  </cols>
  <sheetData>
    <row r="1" spans="1:48">
      <c r="C1" s="34"/>
      <c r="D1" t="s">
        <v>501</v>
      </c>
    </row>
    <row r="2" spans="1:48">
      <c r="A2" s="4"/>
      <c r="B2" s="5"/>
      <c r="C2" s="6"/>
      <c r="D2" s="6" t="s">
        <v>458</v>
      </c>
      <c r="E2" s="6"/>
      <c r="F2" s="6"/>
      <c r="G2" s="6"/>
      <c r="H2" s="6"/>
      <c r="I2" s="6"/>
      <c r="J2" s="6"/>
      <c r="K2" s="6"/>
      <c r="L2" s="7"/>
      <c r="M2" s="46" t="s">
        <v>140</v>
      </c>
      <c r="N2" s="47"/>
      <c r="O2" s="48"/>
      <c r="P2" s="46" t="s">
        <v>141</v>
      </c>
      <c r="Q2" s="47"/>
      <c r="R2" s="48"/>
      <c r="S2" s="46" t="s">
        <v>142</v>
      </c>
      <c r="T2" s="47"/>
      <c r="U2" s="48"/>
      <c r="V2" s="46" t="s">
        <v>143</v>
      </c>
      <c r="W2" s="47"/>
      <c r="X2" s="48"/>
      <c r="Y2" s="46" t="s">
        <v>144</v>
      </c>
      <c r="Z2" s="47"/>
      <c r="AA2" s="48"/>
      <c r="AB2" s="46" t="s">
        <v>145</v>
      </c>
      <c r="AC2" s="47"/>
      <c r="AD2" s="48"/>
      <c r="AE2" s="46" t="s">
        <v>146</v>
      </c>
      <c r="AF2" s="47"/>
      <c r="AG2" s="48"/>
      <c r="AH2" s="46" t="s">
        <v>147</v>
      </c>
      <c r="AI2" s="47"/>
      <c r="AJ2" s="48"/>
      <c r="AK2" s="46" t="s">
        <v>148</v>
      </c>
      <c r="AL2" s="47"/>
      <c r="AM2" s="48"/>
      <c r="AN2" s="46" t="s">
        <v>149</v>
      </c>
      <c r="AO2" s="47"/>
      <c r="AP2" s="48"/>
      <c r="AQ2" s="46" t="s">
        <v>150</v>
      </c>
      <c r="AR2" s="47"/>
      <c r="AS2" s="48"/>
      <c r="AT2" s="46" t="s">
        <v>151</v>
      </c>
      <c r="AU2" s="47"/>
      <c r="AV2" s="48"/>
    </row>
    <row r="3" spans="1:48">
      <c r="A3" s="8"/>
      <c r="B3" s="9" t="s">
        <v>152</v>
      </c>
      <c r="C3" s="10" t="s">
        <v>141</v>
      </c>
      <c r="D3" s="10" t="s">
        <v>153</v>
      </c>
      <c r="E3" s="10" t="s">
        <v>154</v>
      </c>
      <c r="F3" s="10" t="s">
        <v>155</v>
      </c>
      <c r="G3" s="10" t="s">
        <v>156</v>
      </c>
      <c r="H3" s="10" t="s">
        <v>157</v>
      </c>
      <c r="I3" s="10" t="s">
        <v>465</v>
      </c>
      <c r="J3" s="10" t="s">
        <v>466</v>
      </c>
      <c r="K3" s="10" t="s">
        <v>467</v>
      </c>
      <c r="L3" s="10" t="s">
        <v>468</v>
      </c>
      <c r="M3" s="9" t="s">
        <v>5</v>
      </c>
      <c r="N3" s="10" t="s">
        <v>158</v>
      </c>
      <c r="O3" s="11" t="s">
        <v>159</v>
      </c>
      <c r="P3" s="9" t="s">
        <v>160</v>
      </c>
      <c r="Q3" s="10" t="s">
        <v>161</v>
      </c>
      <c r="R3" s="11" t="s">
        <v>159</v>
      </c>
      <c r="S3" s="9" t="s">
        <v>160</v>
      </c>
      <c r="T3" s="10" t="s">
        <v>161</v>
      </c>
      <c r="U3" s="11" t="s">
        <v>159</v>
      </c>
      <c r="V3" s="9" t="s">
        <v>162</v>
      </c>
      <c r="W3" s="10" t="s">
        <v>161</v>
      </c>
      <c r="X3" s="11" t="s">
        <v>159</v>
      </c>
      <c r="Y3" s="9" t="s">
        <v>163</v>
      </c>
      <c r="Z3" s="10" t="s">
        <v>161</v>
      </c>
      <c r="AA3" s="11" t="s">
        <v>159</v>
      </c>
      <c r="AB3" s="9" t="s">
        <v>164</v>
      </c>
      <c r="AC3" s="10" t="s">
        <v>161</v>
      </c>
      <c r="AD3" s="11" t="s">
        <v>159</v>
      </c>
      <c r="AE3" s="9" t="s">
        <v>165</v>
      </c>
      <c r="AF3" s="10" t="s">
        <v>161</v>
      </c>
      <c r="AG3" s="11" t="s">
        <v>159</v>
      </c>
      <c r="AH3" s="9" t="s">
        <v>166</v>
      </c>
      <c r="AI3" s="10" t="s">
        <v>161</v>
      </c>
      <c r="AJ3" s="11" t="s">
        <v>159</v>
      </c>
      <c r="AK3" s="9" t="s">
        <v>167</v>
      </c>
      <c r="AL3" s="10" t="s">
        <v>161</v>
      </c>
      <c r="AM3" s="11" t="s">
        <v>159</v>
      </c>
      <c r="AN3" s="9" t="s">
        <v>168</v>
      </c>
      <c r="AO3" s="10" t="s">
        <v>161</v>
      </c>
      <c r="AP3" s="11" t="s">
        <v>159</v>
      </c>
      <c r="AQ3" s="9" t="s">
        <v>169</v>
      </c>
      <c r="AR3" s="10" t="s">
        <v>161</v>
      </c>
      <c r="AS3" s="11" t="s">
        <v>159</v>
      </c>
      <c r="AT3" s="9" t="s">
        <v>170</v>
      </c>
      <c r="AU3" s="10" t="s">
        <v>161</v>
      </c>
      <c r="AV3" s="11" t="s">
        <v>159</v>
      </c>
    </row>
    <row r="4" spans="1:48">
      <c r="A4" s="4" t="s">
        <v>171</v>
      </c>
      <c r="B4" s="6"/>
      <c r="C4" s="39">
        <f t="shared" ref="C4:C15" si="0">Q4+R4</f>
        <v>236</v>
      </c>
      <c r="D4" s="6"/>
      <c r="E4" s="39">
        <f t="shared" ref="E4:E29" si="1">W4+X4</f>
        <v>45.2</v>
      </c>
      <c r="F4" s="39">
        <f>Z4+AA4</f>
        <v>10.8</v>
      </c>
      <c r="G4" s="40">
        <f t="shared" ref="G4:G42" si="2">AC4+AD4</f>
        <v>64.599999999999994</v>
      </c>
      <c r="H4" s="29">
        <f t="shared" ref="H4:H42" si="3">AF4+AG4</f>
        <v>55.4</v>
      </c>
      <c r="I4" s="29">
        <f>AI4+AJ4</f>
        <v>23.700000000000003</v>
      </c>
      <c r="J4" s="29">
        <f>AL4+AM4</f>
        <v>27.1</v>
      </c>
      <c r="K4" s="29">
        <f>AO4+AP4</f>
        <v>29.5</v>
      </c>
      <c r="L4" s="29">
        <f>AR4+AS4</f>
        <v>19.7</v>
      </c>
      <c r="M4" s="13"/>
      <c r="N4" s="12"/>
      <c r="O4" s="14"/>
      <c r="P4" s="15">
        <v>40709</v>
      </c>
      <c r="Q4" s="12">
        <v>104</v>
      </c>
      <c r="R4" s="14">
        <v>132</v>
      </c>
      <c r="S4" s="15"/>
      <c r="T4" s="12"/>
      <c r="U4" s="14"/>
      <c r="V4" s="15">
        <v>40780</v>
      </c>
      <c r="W4" s="12">
        <v>19.5</v>
      </c>
      <c r="X4" s="14">
        <v>25.7</v>
      </c>
      <c r="Y4" s="15">
        <v>40799</v>
      </c>
      <c r="Z4" s="12">
        <v>10.8</v>
      </c>
      <c r="AA4" s="14">
        <v>0</v>
      </c>
      <c r="AB4" s="15">
        <v>40829</v>
      </c>
      <c r="AC4" s="12">
        <v>22.8</v>
      </c>
      <c r="AD4" s="14">
        <v>41.8</v>
      </c>
      <c r="AE4" s="15">
        <v>40856</v>
      </c>
      <c r="AF4" s="12">
        <v>24.9</v>
      </c>
      <c r="AG4" s="14">
        <v>30.5</v>
      </c>
      <c r="AH4" s="15">
        <v>41249</v>
      </c>
      <c r="AI4" s="16">
        <v>11.9</v>
      </c>
      <c r="AJ4" s="17">
        <v>11.8</v>
      </c>
      <c r="AK4" s="15">
        <v>40926</v>
      </c>
      <c r="AL4" s="16">
        <v>11.1</v>
      </c>
      <c r="AM4" s="18">
        <v>16</v>
      </c>
      <c r="AN4" s="15">
        <v>40949</v>
      </c>
      <c r="AO4" s="16">
        <v>12.2</v>
      </c>
      <c r="AP4" s="18">
        <v>17.3</v>
      </c>
      <c r="AQ4" s="15">
        <v>40990</v>
      </c>
      <c r="AR4" s="16">
        <v>8.6</v>
      </c>
      <c r="AS4" s="18">
        <v>11.1</v>
      </c>
      <c r="AT4" s="15">
        <v>41017</v>
      </c>
      <c r="AU4" s="16">
        <v>11</v>
      </c>
      <c r="AV4" s="18">
        <v>13.1</v>
      </c>
    </row>
    <row r="5" spans="1:48">
      <c r="A5" s="19" t="s">
        <v>97</v>
      </c>
      <c r="B5" s="12"/>
      <c r="C5" s="40">
        <f t="shared" si="0"/>
        <v>426</v>
      </c>
      <c r="D5" s="12"/>
      <c r="E5" s="40">
        <f t="shared" si="1"/>
        <v>103.9</v>
      </c>
      <c r="F5" s="40">
        <f t="shared" ref="F5:F42" si="4">Z5+AA5</f>
        <v>65.400000000000006</v>
      </c>
      <c r="G5" s="40">
        <f t="shared" si="2"/>
        <v>15.7</v>
      </c>
      <c r="H5" s="29">
        <f t="shared" si="3"/>
        <v>24.9</v>
      </c>
      <c r="I5" s="29">
        <f t="shared" ref="I5:I42" si="5">AI5+AJ5</f>
        <v>21.689999999999998</v>
      </c>
      <c r="J5" s="29">
        <f t="shared" ref="J5:J42" si="6">AL5+AM5</f>
        <v>19.170000000000002</v>
      </c>
      <c r="K5" s="29">
        <f t="shared" ref="K5:K42" si="7">AO5+AP5</f>
        <v>17.100000000000001</v>
      </c>
      <c r="L5" s="29">
        <f t="shared" ref="L5:L42" si="8">AR5+AS5</f>
        <v>25.5</v>
      </c>
      <c r="M5" s="13"/>
      <c r="N5" s="12"/>
      <c r="O5" s="14"/>
      <c r="P5" s="15">
        <v>40709</v>
      </c>
      <c r="Q5" s="12">
        <v>201</v>
      </c>
      <c r="R5" s="14">
        <v>225</v>
      </c>
      <c r="S5" s="15"/>
      <c r="T5" s="12"/>
      <c r="U5" s="14"/>
      <c r="V5" s="15">
        <v>40780</v>
      </c>
      <c r="W5" s="12">
        <v>53.4</v>
      </c>
      <c r="X5" s="14">
        <v>50.5</v>
      </c>
      <c r="Y5" s="15">
        <v>40799</v>
      </c>
      <c r="Z5" s="12">
        <v>27.9</v>
      </c>
      <c r="AA5" s="14">
        <v>37.5</v>
      </c>
      <c r="AB5" s="15">
        <v>40829</v>
      </c>
      <c r="AC5" s="12">
        <v>0</v>
      </c>
      <c r="AD5" s="14">
        <v>15.7</v>
      </c>
      <c r="AE5" s="15">
        <v>40856</v>
      </c>
      <c r="AF5" s="12">
        <v>10.9</v>
      </c>
      <c r="AG5" s="14">
        <v>14</v>
      </c>
      <c r="AH5" s="15">
        <v>41249</v>
      </c>
      <c r="AI5" s="16">
        <v>9.59</v>
      </c>
      <c r="AJ5" s="17">
        <v>12.1</v>
      </c>
      <c r="AK5" s="15">
        <v>40926</v>
      </c>
      <c r="AL5" s="16">
        <v>8.3699999999999992</v>
      </c>
      <c r="AM5" s="18">
        <v>10.8</v>
      </c>
      <c r="AN5" s="15">
        <v>40949</v>
      </c>
      <c r="AO5" s="16">
        <v>6.6</v>
      </c>
      <c r="AP5" s="18">
        <v>10.5</v>
      </c>
      <c r="AQ5" s="15">
        <v>40991</v>
      </c>
      <c r="AR5" s="16">
        <v>10.3</v>
      </c>
      <c r="AS5" s="18">
        <v>15.2</v>
      </c>
      <c r="AT5" s="15">
        <v>41017</v>
      </c>
      <c r="AU5" s="16">
        <v>6.51</v>
      </c>
      <c r="AV5" s="18">
        <v>7.93</v>
      </c>
    </row>
    <row r="6" spans="1:48">
      <c r="A6" s="19" t="s">
        <v>99</v>
      </c>
      <c r="B6" s="12"/>
      <c r="C6" s="40">
        <f t="shared" si="0"/>
        <v>160.10000000000002</v>
      </c>
      <c r="D6" s="12"/>
      <c r="E6" s="40">
        <f t="shared" si="1"/>
        <v>172.2</v>
      </c>
      <c r="F6" s="40">
        <f t="shared" si="4"/>
        <v>80.3</v>
      </c>
      <c r="G6" s="40">
        <f t="shared" si="2"/>
        <v>77.099999999999994</v>
      </c>
      <c r="H6" s="29">
        <f t="shared" si="3"/>
        <v>36.5</v>
      </c>
      <c r="I6" s="29">
        <f t="shared" si="5"/>
        <v>50.5</v>
      </c>
      <c r="J6" s="29">
        <f t="shared" si="6"/>
        <v>35.599999999999994</v>
      </c>
      <c r="K6" s="29">
        <f t="shared" si="7"/>
        <v>61.9</v>
      </c>
      <c r="L6" s="29">
        <f t="shared" si="8"/>
        <v>33.5</v>
      </c>
      <c r="M6" s="13"/>
      <c r="N6" s="12"/>
      <c r="O6" s="14"/>
      <c r="P6" s="15">
        <v>40709</v>
      </c>
      <c r="Q6" s="12">
        <v>70.7</v>
      </c>
      <c r="R6" s="14">
        <v>89.4</v>
      </c>
      <c r="S6" s="15"/>
      <c r="T6" s="12"/>
      <c r="U6" s="14"/>
      <c r="V6" s="15">
        <v>40780</v>
      </c>
      <c r="W6" s="12">
        <v>77.599999999999994</v>
      </c>
      <c r="X6" s="14">
        <v>94.6</v>
      </c>
      <c r="Y6" s="15">
        <v>40799</v>
      </c>
      <c r="Z6" s="12">
        <v>28.7</v>
      </c>
      <c r="AA6" s="14">
        <v>51.6</v>
      </c>
      <c r="AB6" s="15">
        <v>40829</v>
      </c>
      <c r="AC6" s="12">
        <v>34.799999999999997</v>
      </c>
      <c r="AD6" s="14">
        <v>42.3</v>
      </c>
      <c r="AE6" s="15">
        <v>40856</v>
      </c>
      <c r="AF6" s="12">
        <v>16.7</v>
      </c>
      <c r="AG6" s="14">
        <v>19.8</v>
      </c>
      <c r="AH6" s="15">
        <v>41249</v>
      </c>
      <c r="AI6" s="16">
        <v>21.8</v>
      </c>
      <c r="AJ6" s="17">
        <v>28.7</v>
      </c>
      <c r="AK6" s="15">
        <v>40926</v>
      </c>
      <c r="AL6" s="16">
        <v>15.2</v>
      </c>
      <c r="AM6" s="18">
        <v>20.399999999999999</v>
      </c>
      <c r="AN6" s="15">
        <v>40949</v>
      </c>
      <c r="AO6" s="16">
        <v>26</v>
      </c>
      <c r="AP6" s="18">
        <v>35.9</v>
      </c>
      <c r="AQ6" s="15">
        <v>40991</v>
      </c>
      <c r="AR6" s="16">
        <v>13.4</v>
      </c>
      <c r="AS6" s="18">
        <v>20.100000000000001</v>
      </c>
      <c r="AT6" s="15">
        <v>41017</v>
      </c>
      <c r="AU6" s="16">
        <v>11.4</v>
      </c>
      <c r="AV6" s="18">
        <v>13.8</v>
      </c>
    </row>
    <row r="7" spans="1:48">
      <c r="A7" s="19" t="s">
        <v>172</v>
      </c>
      <c r="B7" s="12"/>
      <c r="C7" s="40">
        <f t="shared" si="0"/>
        <v>549</v>
      </c>
      <c r="D7" s="12"/>
      <c r="E7" s="40">
        <f t="shared" si="1"/>
        <v>140.30000000000001</v>
      </c>
      <c r="F7" s="40">
        <f t="shared" si="4"/>
        <v>90.5</v>
      </c>
      <c r="G7" s="40">
        <f t="shared" si="2"/>
        <v>38.6</v>
      </c>
      <c r="H7" s="29">
        <f t="shared" si="3"/>
        <v>58.099999999999994</v>
      </c>
      <c r="I7" s="29">
        <f t="shared" si="5"/>
        <v>37.200000000000003</v>
      </c>
      <c r="J7" s="29">
        <f t="shared" si="6"/>
        <v>30.200000000000003</v>
      </c>
      <c r="K7" s="29">
        <f t="shared" si="7"/>
        <v>41.3</v>
      </c>
      <c r="L7" s="29">
        <f t="shared" si="8"/>
        <v>30</v>
      </c>
      <c r="M7" s="13"/>
      <c r="N7" s="12"/>
      <c r="O7" s="14"/>
      <c r="P7" s="15">
        <v>40709</v>
      </c>
      <c r="Q7" s="12">
        <v>258</v>
      </c>
      <c r="R7" s="14">
        <v>291</v>
      </c>
      <c r="S7" s="15"/>
      <c r="T7" s="12"/>
      <c r="U7" s="14"/>
      <c r="V7" s="15">
        <v>40780</v>
      </c>
      <c r="W7" s="12">
        <v>67.400000000000006</v>
      </c>
      <c r="X7" s="14">
        <v>72.900000000000006</v>
      </c>
      <c r="Y7" s="15">
        <v>40799</v>
      </c>
      <c r="Z7" s="12">
        <v>42.2</v>
      </c>
      <c r="AA7" s="14">
        <v>48.3</v>
      </c>
      <c r="AB7" s="15">
        <v>40829</v>
      </c>
      <c r="AC7" s="12">
        <v>18.100000000000001</v>
      </c>
      <c r="AD7" s="14">
        <v>20.5</v>
      </c>
      <c r="AE7" s="15">
        <v>40856</v>
      </c>
      <c r="AF7" s="12">
        <v>26.4</v>
      </c>
      <c r="AG7" s="14">
        <v>31.7</v>
      </c>
      <c r="AH7" s="15">
        <v>41249</v>
      </c>
      <c r="AI7" s="16">
        <v>17.5</v>
      </c>
      <c r="AJ7" s="17">
        <v>19.7</v>
      </c>
      <c r="AK7" s="15">
        <v>40926</v>
      </c>
      <c r="AL7" s="16">
        <v>12.4</v>
      </c>
      <c r="AM7" s="18">
        <v>17.8</v>
      </c>
      <c r="AN7" s="15">
        <v>40949</v>
      </c>
      <c r="AO7" s="16">
        <v>17.100000000000001</v>
      </c>
      <c r="AP7" s="18">
        <v>24.2</v>
      </c>
      <c r="AQ7" s="15">
        <v>40990</v>
      </c>
      <c r="AR7" s="16">
        <v>12</v>
      </c>
      <c r="AS7" s="18">
        <v>18</v>
      </c>
      <c r="AT7" s="15">
        <v>41016</v>
      </c>
      <c r="AU7" s="16">
        <v>5.76</v>
      </c>
      <c r="AV7" s="18">
        <v>10.6</v>
      </c>
    </row>
    <row r="8" spans="1:48">
      <c r="A8" s="19" t="s">
        <v>173</v>
      </c>
      <c r="B8" s="12"/>
      <c r="C8" s="40">
        <f t="shared" si="0"/>
        <v>549</v>
      </c>
      <c r="D8" s="12"/>
      <c r="E8" s="40">
        <f t="shared" si="1"/>
        <v>80.900000000000006</v>
      </c>
      <c r="F8" s="40">
        <f t="shared" si="4"/>
        <v>76.400000000000006</v>
      </c>
      <c r="G8" s="40">
        <f t="shared" si="2"/>
        <v>0</v>
      </c>
      <c r="H8" s="29">
        <f t="shared" si="3"/>
        <v>72.3</v>
      </c>
      <c r="I8" s="29">
        <f t="shared" si="5"/>
        <v>52.2</v>
      </c>
      <c r="J8" s="29">
        <f t="shared" si="6"/>
        <v>51.4</v>
      </c>
      <c r="K8" s="29">
        <f t="shared" si="7"/>
        <v>41.2</v>
      </c>
      <c r="L8" s="29">
        <f t="shared" si="8"/>
        <v>22.4</v>
      </c>
      <c r="M8" s="13"/>
      <c r="N8" s="12"/>
      <c r="O8" s="14"/>
      <c r="P8" s="15">
        <v>40709</v>
      </c>
      <c r="Q8" s="12">
        <v>280</v>
      </c>
      <c r="R8" s="14">
        <v>269</v>
      </c>
      <c r="S8" s="15"/>
      <c r="T8" s="12"/>
      <c r="U8" s="14"/>
      <c r="V8" s="15">
        <v>40780</v>
      </c>
      <c r="W8" s="12">
        <v>41.3</v>
      </c>
      <c r="X8" s="14">
        <v>39.6</v>
      </c>
      <c r="Y8" s="15">
        <v>40799</v>
      </c>
      <c r="Z8" s="12">
        <v>28.9</v>
      </c>
      <c r="AA8" s="14">
        <v>47.5</v>
      </c>
      <c r="AB8" s="15">
        <v>40829</v>
      </c>
      <c r="AC8" s="12">
        <v>0</v>
      </c>
      <c r="AD8" s="14">
        <v>0</v>
      </c>
      <c r="AE8" s="15">
        <v>40856</v>
      </c>
      <c r="AF8" s="12">
        <v>31.8</v>
      </c>
      <c r="AG8" s="14">
        <v>40.5</v>
      </c>
      <c r="AH8" s="15">
        <v>41249</v>
      </c>
      <c r="AI8" s="16">
        <v>23.4</v>
      </c>
      <c r="AJ8" s="17">
        <v>28.8</v>
      </c>
      <c r="AK8" s="15">
        <v>40926</v>
      </c>
      <c r="AL8" s="16">
        <v>22.7</v>
      </c>
      <c r="AM8" s="18">
        <v>28.7</v>
      </c>
      <c r="AN8" s="15">
        <v>40949</v>
      </c>
      <c r="AO8" s="16">
        <v>15.9</v>
      </c>
      <c r="AP8" s="18">
        <v>25.3</v>
      </c>
      <c r="AQ8" s="15">
        <v>40990</v>
      </c>
      <c r="AR8" s="16">
        <v>11</v>
      </c>
      <c r="AS8" s="18">
        <v>11.4</v>
      </c>
      <c r="AT8" s="15">
        <v>41016</v>
      </c>
      <c r="AU8" s="16">
        <v>9.66</v>
      </c>
      <c r="AV8" s="18">
        <v>13.3</v>
      </c>
    </row>
    <row r="9" spans="1:48">
      <c r="A9" s="19" t="s">
        <v>105</v>
      </c>
      <c r="B9" s="12"/>
      <c r="C9" s="40">
        <f t="shared" si="0"/>
        <v>304</v>
      </c>
      <c r="D9" s="12"/>
      <c r="E9" s="40">
        <f t="shared" si="1"/>
        <v>467</v>
      </c>
      <c r="F9" s="40">
        <f t="shared" si="4"/>
        <v>2490</v>
      </c>
      <c r="G9" s="40">
        <f t="shared" si="2"/>
        <v>226</v>
      </c>
      <c r="H9" s="29">
        <f t="shared" si="3"/>
        <v>5970</v>
      </c>
      <c r="I9" s="29">
        <f t="shared" si="5"/>
        <v>91.5</v>
      </c>
      <c r="J9" s="29">
        <f t="shared" si="6"/>
        <v>60.5</v>
      </c>
      <c r="K9" s="29">
        <f t="shared" si="7"/>
        <v>46.5</v>
      </c>
      <c r="L9" s="29">
        <f t="shared" si="8"/>
        <v>90.4</v>
      </c>
      <c r="M9" s="13"/>
      <c r="N9" s="12"/>
      <c r="O9" s="14"/>
      <c r="P9" s="15">
        <v>40709</v>
      </c>
      <c r="Q9" s="12">
        <v>147</v>
      </c>
      <c r="R9" s="14">
        <v>157</v>
      </c>
      <c r="S9" s="15"/>
      <c r="T9" s="12"/>
      <c r="U9" s="14"/>
      <c r="V9" s="15">
        <v>40780</v>
      </c>
      <c r="W9" s="12">
        <v>209</v>
      </c>
      <c r="X9" s="14">
        <v>258</v>
      </c>
      <c r="Y9" s="15">
        <v>40799</v>
      </c>
      <c r="Z9" s="12">
        <v>1090</v>
      </c>
      <c r="AA9" s="14">
        <v>1400</v>
      </c>
      <c r="AB9" s="15">
        <v>40829</v>
      </c>
      <c r="AC9" s="12">
        <v>102</v>
      </c>
      <c r="AD9" s="14">
        <v>124</v>
      </c>
      <c r="AE9" s="15">
        <v>40856</v>
      </c>
      <c r="AF9" s="22">
        <v>2680</v>
      </c>
      <c r="AG9" s="50">
        <v>3290</v>
      </c>
      <c r="AH9" s="15">
        <v>41249</v>
      </c>
      <c r="AI9" s="16">
        <v>39.9</v>
      </c>
      <c r="AJ9" s="18">
        <v>51.6</v>
      </c>
      <c r="AK9" s="15">
        <v>40926</v>
      </c>
      <c r="AL9" s="16">
        <v>26.8</v>
      </c>
      <c r="AM9" s="18">
        <v>33.700000000000003</v>
      </c>
      <c r="AN9" s="15">
        <v>40949</v>
      </c>
      <c r="AO9" s="16">
        <v>20.2</v>
      </c>
      <c r="AP9" s="18">
        <v>26.3</v>
      </c>
      <c r="AQ9" s="15">
        <v>40990</v>
      </c>
      <c r="AR9" s="16">
        <v>37</v>
      </c>
      <c r="AS9" s="18">
        <v>53.4</v>
      </c>
      <c r="AT9" s="15">
        <v>41016</v>
      </c>
      <c r="AU9" s="16">
        <v>14.2</v>
      </c>
      <c r="AV9" s="18">
        <v>16.899999999999999</v>
      </c>
    </row>
    <row r="10" spans="1:48">
      <c r="A10" s="19" t="s">
        <v>469</v>
      </c>
      <c r="B10" s="12"/>
      <c r="C10" s="40"/>
      <c r="D10" s="12"/>
      <c r="E10" s="21">
        <f>862+1032</f>
        <v>1894</v>
      </c>
      <c r="F10" s="40"/>
      <c r="G10" s="40"/>
      <c r="H10" s="29"/>
      <c r="I10" s="29"/>
      <c r="J10" s="29"/>
      <c r="K10" s="41">
        <f>20+26</f>
        <v>46</v>
      </c>
      <c r="L10" s="29"/>
      <c r="M10" s="13"/>
      <c r="N10" s="12"/>
      <c r="O10" s="14"/>
      <c r="P10" s="15"/>
      <c r="Q10" s="12"/>
      <c r="R10" s="14"/>
      <c r="S10" s="15"/>
      <c r="T10" s="12"/>
      <c r="U10" s="14"/>
      <c r="V10" s="49">
        <v>40781</v>
      </c>
      <c r="W10" s="12"/>
      <c r="X10" s="14"/>
      <c r="Y10" s="15"/>
      <c r="Z10" s="12"/>
      <c r="AA10" s="14"/>
      <c r="AB10" s="15"/>
      <c r="AC10" s="12"/>
      <c r="AD10" s="14"/>
      <c r="AE10" s="15"/>
      <c r="AF10" s="22"/>
      <c r="AG10" s="50"/>
      <c r="AH10" s="15"/>
      <c r="AI10" s="16"/>
      <c r="AJ10" s="18"/>
      <c r="AK10" s="15"/>
      <c r="AL10" s="16"/>
      <c r="AM10" s="18"/>
      <c r="AN10" s="49">
        <v>40949</v>
      </c>
      <c r="AO10" s="16"/>
      <c r="AP10" s="18"/>
      <c r="AQ10" s="15"/>
      <c r="AR10" s="16"/>
      <c r="AS10" s="18"/>
      <c r="AT10" s="15"/>
      <c r="AU10" s="16"/>
      <c r="AV10" s="18"/>
    </row>
    <row r="11" spans="1:48">
      <c r="A11" s="19" t="s">
        <v>470</v>
      </c>
      <c r="B11" s="12"/>
      <c r="C11" s="40"/>
      <c r="D11" s="12"/>
      <c r="E11" s="21">
        <f>22+23</f>
        <v>45</v>
      </c>
      <c r="F11" s="40"/>
      <c r="G11" s="40"/>
      <c r="H11" s="29"/>
      <c r="I11" s="29"/>
      <c r="J11" s="29"/>
      <c r="K11" s="41">
        <f>12+14</f>
        <v>26</v>
      </c>
      <c r="L11" s="29"/>
      <c r="M11" s="13"/>
      <c r="N11" s="12"/>
      <c r="O11" s="14"/>
      <c r="P11" s="15"/>
      <c r="Q11" s="12"/>
      <c r="R11" s="14"/>
      <c r="S11" s="15"/>
      <c r="T11" s="12"/>
      <c r="U11" s="14"/>
      <c r="V11" s="49">
        <v>40781</v>
      </c>
      <c r="W11" s="12"/>
      <c r="X11" s="14"/>
      <c r="Y11" s="15"/>
      <c r="Z11" s="12"/>
      <c r="AA11" s="14"/>
      <c r="AB11" s="15"/>
      <c r="AC11" s="12"/>
      <c r="AD11" s="14"/>
      <c r="AE11" s="15"/>
      <c r="AF11" s="22"/>
      <c r="AG11" s="50"/>
      <c r="AH11" s="15"/>
      <c r="AI11" s="16"/>
      <c r="AJ11" s="18"/>
      <c r="AK11" s="15"/>
      <c r="AL11" s="16"/>
      <c r="AM11" s="18"/>
      <c r="AN11" s="49">
        <v>40949</v>
      </c>
      <c r="AO11" s="16"/>
      <c r="AP11" s="18"/>
      <c r="AQ11" s="15"/>
      <c r="AR11" s="16"/>
      <c r="AS11" s="18"/>
      <c r="AT11" s="15"/>
      <c r="AU11" s="16"/>
      <c r="AV11" s="18"/>
    </row>
    <row r="12" spans="1:48">
      <c r="A12" s="19" t="s">
        <v>471</v>
      </c>
      <c r="B12" s="12"/>
      <c r="C12" s="40"/>
      <c r="D12" s="12"/>
      <c r="E12" s="21">
        <f>89+105</f>
        <v>194</v>
      </c>
      <c r="F12" s="40"/>
      <c r="G12" s="40"/>
      <c r="H12" s="29"/>
      <c r="I12" s="29"/>
      <c r="J12" s="29"/>
      <c r="K12" s="41">
        <f>131+184</f>
        <v>315</v>
      </c>
      <c r="L12" s="29"/>
      <c r="M12" s="13"/>
      <c r="N12" s="12"/>
      <c r="O12" s="14"/>
      <c r="P12" s="15"/>
      <c r="Q12" s="12"/>
      <c r="R12" s="14"/>
      <c r="S12" s="15"/>
      <c r="T12" s="12"/>
      <c r="U12" s="14"/>
      <c r="V12" s="49">
        <v>40781</v>
      </c>
      <c r="W12" s="12"/>
      <c r="X12" s="14"/>
      <c r="Y12" s="15"/>
      <c r="Z12" s="12"/>
      <c r="AA12" s="14"/>
      <c r="AB12" s="15"/>
      <c r="AC12" s="12"/>
      <c r="AD12" s="14"/>
      <c r="AE12" s="15"/>
      <c r="AF12" s="22"/>
      <c r="AG12" s="50"/>
      <c r="AH12" s="15"/>
      <c r="AI12" s="16"/>
      <c r="AJ12" s="18"/>
      <c r="AK12" s="15"/>
      <c r="AL12" s="16"/>
      <c r="AM12" s="18"/>
      <c r="AN12" s="49">
        <v>40949</v>
      </c>
      <c r="AO12" s="16"/>
      <c r="AP12" s="18"/>
      <c r="AQ12" s="15"/>
      <c r="AR12" s="16"/>
      <c r="AS12" s="18"/>
      <c r="AT12" s="15"/>
      <c r="AU12" s="16"/>
      <c r="AV12" s="18"/>
    </row>
    <row r="13" spans="1:48">
      <c r="A13" s="19" t="s">
        <v>174</v>
      </c>
      <c r="B13" s="12"/>
      <c r="C13" s="40">
        <f t="shared" si="0"/>
        <v>500</v>
      </c>
      <c r="D13" s="12"/>
      <c r="E13" s="40">
        <f t="shared" si="1"/>
        <v>117.3</v>
      </c>
      <c r="F13" s="40">
        <f t="shared" si="4"/>
        <v>126.9</v>
      </c>
      <c r="G13" s="40">
        <f t="shared" si="2"/>
        <v>139.69999999999999</v>
      </c>
      <c r="H13" s="29">
        <f t="shared" si="3"/>
        <v>83.4</v>
      </c>
      <c r="I13" s="29">
        <f t="shared" si="5"/>
        <v>171.39999999999998</v>
      </c>
      <c r="J13" s="29">
        <f t="shared" si="6"/>
        <v>49.5</v>
      </c>
      <c r="K13" s="29">
        <f t="shared" si="7"/>
        <v>72.900000000000006</v>
      </c>
      <c r="L13" s="29">
        <f t="shared" si="8"/>
        <v>51.9</v>
      </c>
      <c r="M13" s="13"/>
      <c r="N13" s="12"/>
      <c r="O13" s="14"/>
      <c r="P13" s="15">
        <v>40709</v>
      </c>
      <c r="Q13" s="12">
        <v>248</v>
      </c>
      <c r="R13" s="14">
        <v>252</v>
      </c>
      <c r="S13" s="15"/>
      <c r="T13" s="12"/>
      <c r="U13" s="14"/>
      <c r="V13" s="15">
        <v>40780</v>
      </c>
      <c r="W13" s="12">
        <v>56</v>
      </c>
      <c r="X13" s="14">
        <v>61.3</v>
      </c>
      <c r="Y13" s="15">
        <v>40799</v>
      </c>
      <c r="Z13" s="12">
        <v>53.1</v>
      </c>
      <c r="AA13" s="14">
        <v>73.8</v>
      </c>
      <c r="AB13" s="15">
        <v>40829</v>
      </c>
      <c r="AC13" s="12">
        <v>61.3</v>
      </c>
      <c r="AD13" s="14">
        <v>78.400000000000006</v>
      </c>
      <c r="AE13" s="15">
        <v>40856</v>
      </c>
      <c r="AF13" s="12">
        <v>36.6</v>
      </c>
      <c r="AG13" s="14">
        <v>46.8</v>
      </c>
      <c r="AH13" s="15">
        <v>41249</v>
      </c>
      <c r="AI13" s="16">
        <v>72.599999999999994</v>
      </c>
      <c r="AJ13" s="17">
        <v>98.8</v>
      </c>
      <c r="AK13" s="15">
        <v>40926</v>
      </c>
      <c r="AL13" s="16">
        <v>21.4</v>
      </c>
      <c r="AM13" s="18">
        <v>28.1</v>
      </c>
      <c r="AN13" s="15">
        <v>40953</v>
      </c>
      <c r="AO13" s="16">
        <v>29.7</v>
      </c>
      <c r="AP13" s="18">
        <v>43.2</v>
      </c>
      <c r="AQ13" s="15">
        <v>40990</v>
      </c>
      <c r="AR13" s="16">
        <v>22</v>
      </c>
      <c r="AS13" s="18">
        <v>29.9</v>
      </c>
      <c r="AT13" s="15">
        <v>41016</v>
      </c>
      <c r="AU13" s="16">
        <v>28.2</v>
      </c>
      <c r="AV13" s="18">
        <v>37.700000000000003</v>
      </c>
    </row>
    <row r="14" spans="1:48">
      <c r="A14" s="19" t="s">
        <v>109</v>
      </c>
      <c r="B14" s="12"/>
      <c r="C14" s="40">
        <f t="shared" si="0"/>
        <v>739</v>
      </c>
      <c r="D14" s="12"/>
      <c r="E14" s="40">
        <f t="shared" si="1"/>
        <v>110.6</v>
      </c>
      <c r="F14" s="40">
        <f t="shared" si="4"/>
        <v>95.800000000000011</v>
      </c>
      <c r="G14" s="40">
        <f t="shared" si="2"/>
        <v>142.69999999999999</v>
      </c>
      <c r="H14" s="29">
        <f t="shared" si="3"/>
        <v>83.6</v>
      </c>
      <c r="I14" s="29">
        <f t="shared" si="5"/>
        <v>56.4</v>
      </c>
      <c r="J14" s="29">
        <f t="shared" si="6"/>
        <v>61.199999999999996</v>
      </c>
      <c r="K14" s="29">
        <f t="shared" si="7"/>
        <v>66.5</v>
      </c>
      <c r="L14" s="29">
        <f t="shared" si="8"/>
        <v>65</v>
      </c>
      <c r="M14" s="13"/>
      <c r="N14" s="12"/>
      <c r="O14" s="14"/>
      <c r="P14" s="15">
        <v>40709</v>
      </c>
      <c r="Q14" s="12">
        <v>341</v>
      </c>
      <c r="R14" s="14">
        <v>398</v>
      </c>
      <c r="S14" s="15"/>
      <c r="T14" s="12"/>
      <c r="U14" s="14"/>
      <c r="V14" s="15">
        <v>40780</v>
      </c>
      <c r="W14" s="12">
        <v>46.8</v>
      </c>
      <c r="X14" s="14">
        <v>63.8</v>
      </c>
      <c r="Y14" s="15">
        <v>40799</v>
      </c>
      <c r="Z14" s="12">
        <v>37.700000000000003</v>
      </c>
      <c r="AA14" s="14">
        <v>58.1</v>
      </c>
      <c r="AB14" s="15">
        <v>40829</v>
      </c>
      <c r="AC14" s="12">
        <v>59.8</v>
      </c>
      <c r="AD14" s="14">
        <v>82.9</v>
      </c>
      <c r="AE14" s="15">
        <v>40856</v>
      </c>
      <c r="AF14" s="12">
        <v>37.4</v>
      </c>
      <c r="AG14" s="14">
        <v>46.2</v>
      </c>
      <c r="AH14" s="15">
        <v>41249</v>
      </c>
      <c r="AI14" s="16">
        <v>24</v>
      </c>
      <c r="AJ14" s="17">
        <v>32.4</v>
      </c>
      <c r="AK14" s="15">
        <v>40926</v>
      </c>
      <c r="AL14" s="16">
        <v>25.9</v>
      </c>
      <c r="AM14" s="18">
        <v>35.299999999999997</v>
      </c>
      <c r="AN14" s="15">
        <v>40953</v>
      </c>
      <c r="AO14" s="16">
        <v>28.1</v>
      </c>
      <c r="AP14" s="18">
        <v>38.4</v>
      </c>
      <c r="AQ14" s="15">
        <v>40990</v>
      </c>
      <c r="AR14" s="16">
        <v>28</v>
      </c>
      <c r="AS14" s="18">
        <v>37</v>
      </c>
      <c r="AT14" s="15">
        <v>41016</v>
      </c>
      <c r="AU14" s="16">
        <v>17.3</v>
      </c>
      <c r="AV14" s="18">
        <v>27.4</v>
      </c>
    </row>
    <row r="15" spans="1:48">
      <c r="A15" s="19" t="s">
        <v>111</v>
      </c>
      <c r="B15" s="12"/>
      <c r="C15" s="40">
        <f t="shared" si="0"/>
        <v>897</v>
      </c>
      <c r="D15" s="12"/>
      <c r="E15" s="40">
        <f t="shared" si="1"/>
        <v>243</v>
      </c>
      <c r="F15" s="40">
        <f t="shared" si="4"/>
        <v>203.2</v>
      </c>
      <c r="G15" s="40">
        <f t="shared" si="2"/>
        <v>233</v>
      </c>
      <c r="H15" s="29">
        <f t="shared" si="3"/>
        <v>449</v>
      </c>
      <c r="I15" s="29">
        <f t="shared" si="5"/>
        <v>127.5</v>
      </c>
      <c r="J15" s="29">
        <f t="shared" si="6"/>
        <v>96.199999999999989</v>
      </c>
      <c r="K15" s="29">
        <f t="shared" si="7"/>
        <v>1390</v>
      </c>
      <c r="L15" s="29">
        <f t="shared" si="8"/>
        <v>85.8</v>
      </c>
      <c r="M15" s="13"/>
      <c r="N15" s="12"/>
      <c r="O15" s="14"/>
      <c r="P15" s="15">
        <v>40709</v>
      </c>
      <c r="Q15" s="12">
        <v>421</v>
      </c>
      <c r="R15" s="14">
        <v>476</v>
      </c>
      <c r="S15" s="15"/>
      <c r="T15" s="12"/>
      <c r="U15" s="14"/>
      <c r="V15" s="15">
        <v>40780</v>
      </c>
      <c r="W15" s="12">
        <v>112</v>
      </c>
      <c r="X15" s="14">
        <v>131</v>
      </c>
      <c r="Y15" s="15">
        <v>40799</v>
      </c>
      <c r="Z15" s="12">
        <v>94.2</v>
      </c>
      <c r="AA15" s="14">
        <v>109</v>
      </c>
      <c r="AB15" s="15">
        <v>40829</v>
      </c>
      <c r="AC15" s="12">
        <v>103</v>
      </c>
      <c r="AD15" s="14">
        <v>130</v>
      </c>
      <c r="AE15" s="15">
        <v>40856</v>
      </c>
      <c r="AF15" s="12">
        <v>197</v>
      </c>
      <c r="AG15" s="14">
        <v>252</v>
      </c>
      <c r="AH15" s="15">
        <v>41249</v>
      </c>
      <c r="AI15" s="16">
        <v>56</v>
      </c>
      <c r="AJ15" s="17">
        <v>71.5</v>
      </c>
      <c r="AK15" s="15">
        <v>40926</v>
      </c>
      <c r="AL15" s="16">
        <v>40.4</v>
      </c>
      <c r="AM15" s="18">
        <v>55.8</v>
      </c>
      <c r="AN15" s="15">
        <v>40953</v>
      </c>
      <c r="AO15" s="16">
        <v>596</v>
      </c>
      <c r="AP15" s="18">
        <v>794</v>
      </c>
      <c r="AQ15" s="15">
        <v>40990</v>
      </c>
      <c r="AR15" s="16">
        <v>34</v>
      </c>
      <c r="AS15" s="18">
        <v>51.8</v>
      </c>
      <c r="AT15" s="15">
        <v>41016</v>
      </c>
      <c r="AU15" s="16">
        <v>97.9</v>
      </c>
      <c r="AV15" s="18">
        <v>138</v>
      </c>
    </row>
    <row r="16" spans="1:48">
      <c r="A16" s="19" t="s">
        <v>479</v>
      </c>
      <c r="B16" s="12"/>
      <c r="C16" s="40"/>
      <c r="D16" s="12"/>
      <c r="E16" s="21">
        <f>34+31</f>
        <v>65</v>
      </c>
      <c r="F16" s="40"/>
      <c r="G16" s="40"/>
      <c r="H16" s="29"/>
      <c r="I16" s="29"/>
      <c r="J16" s="29"/>
      <c r="K16" s="41">
        <f>33+46</f>
        <v>79</v>
      </c>
      <c r="L16" s="29"/>
      <c r="M16" s="13"/>
      <c r="N16" s="12"/>
      <c r="O16" s="14"/>
      <c r="P16" s="42"/>
      <c r="Q16" s="12"/>
      <c r="R16" s="12"/>
      <c r="S16" s="15"/>
      <c r="T16" s="12"/>
      <c r="U16" s="14"/>
      <c r="V16" s="49">
        <v>40780</v>
      </c>
      <c r="W16" s="12"/>
      <c r="X16" s="14"/>
      <c r="Y16" s="15"/>
      <c r="Z16" s="12"/>
      <c r="AA16" s="14"/>
      <c r="AB16" s="15"/>
      <c r="AC16" s="12"/>
      <c r="AD16" s="14"/>
      <c r="AE16" s="15"/>
      <c r="AF16" s="12"/>
      <c r="AG16" s="14"/>
      <c r="AH16" s="15"/>
      <c r="AI16" s="16"/>
      <c r="AJ16" s="17"/>
      <c r="AK16" s="15"/>
      <c r="AL16" s="16"/>
      <c r="AM16" s="18"/>
      <c r="AN16" s="49">
        <v>40953</v>
      </c>
      <c r="AO16" s="16"/>
      <c r="AP16" s="18"/>
      <c r="AQ16" s="15"/>
      <c r="AR16" s="16"/>
      <c r="AS16" s="18"/>
      <c r="AT16" s="15"/>
      <c r="AU16" s="16"/>
      <c r="AV16" s="18"/>
    </row>
    <row r="17" spans="1:48">
      <c r="A17" s="19" t="s">
        <v>483</v>
      </c>
      <c r="B17" s="12"/>
      <c r="C17" s="40"/>
      <c r="D17" s="12"/>
      <c r="E17" s="21">
        <f>35+40</f>
        <v>75</v>
      </c>
      <c r="F17" s="40"/>
      <c r="G17" s="40"/>
      <c r="H17" s="29"/>
      <c r="I17" s="29"/>
      <c r="J17" s="29"/>
      <c r="K17" s="41">
        <f>76+106</f>
        <v>182</v>
      </c>
      <c r="L17" s="29"/>
      <c r="M17" s="13"/>
      <c r="N17" s="12"/>
      <c r="O17" s="14"/>
      <c r="P17" s="42"/>
      <c r="Q17" s="12"/>
      <c r="R17" s="12"/>
      <c r="S17" s="15"/>
      <c r="T17" s="12"/>
      <c r="U17" s="14"/>
      <c r="V17" s="49">
        <v>40780</v>
      </c>
      <c r="W17" s="12"/>
      <c r="X17" s="14"/>
      <c r="Y17" s="15"/>
      <c r="Z17" s="12"/>
      <c r="AA17" s="14"/>
      <c r="AB17" s="15"/>
      <c r="AC17" s="12"/>
      <c r="AD17" s="14"/>
      <c r="AE17" s="15"/>
      <c r="AF17" s="12"/>
      <c r="AG17" s="14"/>
      <c r="AH17" s="15"/>
      <c r="AI17" s="16"/>
      <c r="AJ17" s="17"/>
      <c r="AK17" s="15"/>
      <c r="AL17" s="16"/>
      <c r="AM17" s="18"/>
      <c r="AN17" s="49">
        <v>40953</v>
      </c>
      <c r="AO17" s="16"/>
      <c r="AP17" s="18"/>
      <c r="AQ17" s="15"/>
      <c r="AR17" s="16"/>
      <c r="AS17" s="18"/>
      <c r="AT17" s="15"/>
      <c r="AU17" s="16"/>
      <c r="AV17" s="18"/>
    </row>
    <row r="18" spans="1:48">
      <c r="A18" s="19" t="s">
        <v>480</v>
      </c>
      <c r="B18" s="12"/>
      <c r="C18" s="40"/>
      <c r="D18" s="12"/>
      <c r="E18" s="21">
        <f>466+534</f>
        <v>1000</v>
      </c>
      <c r="F18" s="40"/>
      <c r="G18" s="40"/>
      <c r="H18" s="29"/>
      <c r="I18" s="29"/>
      <c r="J18" s="29"/>
      <c r="K18" s="41">
        <f>21+28</f>
        <v>49</v>
      </c>
      <c r="L18" s="29"/>
      <c r="M18" s="13"/>
      <c r="N18" s="12"/>
      <c r="O18" s="14"/>
      <c r="P18" s="42"/>
      <c r="Q18" s="12"/>
      <c r="R18" s="12"/>
      <c r="S18" s="15"/>
      <c r="T18" s="12"/>
      <c r="U18" s="14"/>
      <c r="V18" s="49">
        <v>40780</v>
      </c>
      <c r="W18" s="12"/>
      <c r="X18" s="14"/>
      <c r="Y18" s="15"/>
      <c r="Z18" s="12"/>
      <c r="AA18" s="14"/>
      <c r="AB18" s="15"/>
      <c r="AC18" s="12"/>
      <c r="AD18" s="14"/>
      <c r="AE18" s="15"/>
      <c r="AF18" s="12"/>
      <c r="AG18" s="14"/>
      <c r="AH18" s="15"/>
      <c r="AI18" s="16"/>
      <c r="AJ18" s="17"/>
      <c r="AK18" s="15"/>
      <c r="AL18" s="16"/>
      <c r="AM18" s="18"/>
      <c r="AN18" s="49">
        <v>40953</v>
      </c>
      <c r="AO18" s="16"/>
      <c r="AP18" s="18"/>
      <c r="AQ18" s="15"/>
      <c r="AR18" s="16"/>
      <c r="AS18" s="18"/>
      <c r="AT18" s="15"/>
      <c r="AU18" s="16"/>
      <c r="AV18" s="18"/>
    </row>
    <row r="19" spans="1:48">
      <c r="A19" s="19" t="s">
        <v>481</v>
      </c>
      <c r="B19" s="12"/>
      <c r="C19" s="40"/>
      <c r="D19" s="12"/>
      <c r="E19" s="21">
        <f>40+51</f>
        <v>91</v>
      </c>
      <c r="F19" s="40"/>
      <c r="G19" s="40"/>
      <c r="H19" s="29"/>
      <c r="I19" s="29"/>
      <c r="J19" s="29"/>
      <c r="K19" s="41">
        <f>33+47</f>
        <v>80</v>
      </c>
      <c r="L19" s="29"/>
      <c r="M19" s="13"/>
      <c r="N19" s="12"/>
      <c r="O19" s="14"/>
      <c r="P19" s="42"/>
      <c r="Q19" s="12"/>
      <c r="R19" s="12"/>
      <c r="S19" s="15"/>
      <c r="T19" s="12"/>
      <c r="U19" s="14"/>
      <c r="V19" s="49">
        <v>40780</v>
      </c>
      <c r="W19" s="12"/>
      <c r="X19" s="14"/>
      <c r="Y19" s="15"/>
      <c r="Z19" s="12"/>
      <c r="AA19" s="14"/>
      <c r="AB19" s="15"/>
      <c r="AC19" s="12"/>
      <c r="AD19" s="14"/>
      <c r="AE19" s="15"/>
      <c r="AF19" s="12"/>
      <c r="AG19" s="14"/>
      <c r="AH19" s="15"/>
      <c r="AI19" s="16"/>
      <c r="AJ19" s="17"/>
      <c r="AK19" s="15"/>
      <c r="AL19" s="16"/>
      <c r="AM19" s="18"/>
      <c r="AN19" s="49">
        <v>40953</v>
      </c>
      <c r="AO19" s="16"/>
      <c r="AP19" s="18"/>
      <c r="AQ19" s="15"/>
      <c r="AR19" s="16"/>
      <c r="AS19" s="18"/>
      <c r="AT19" s="15"/>
      <c r="AU19" s="16"/>
      <c r="AV19" s="18"/>
    </row>
    <row r="20" spans="1:48">
      <c r="A20" s="19" t="s">
        <v>482</v>
      </c>
      <c r="B20" s="12"/>
      <c r="C20" s="40"/>
      <c r="D20" s="12"/>
      <c r="E20" s="21">
        <f>21+26</f>
        <v>47</v>
      </c>
      <c r="F20" s="40"/>
      <c r="G20" s="40"/>
      <c r="H20" s="29"/>
      <c r="I20" s="29"/>
      <c r="J20" s="29"/>
      <c r="K20" s="41">
        <f>16+22</f>
        <v>38</v>
      </c>
      <c r="L20" s="29"/>
      <c r="M20" s="13"/>
      <c r="N20" s="12"/>
      <c r="O20" s="14"/>
      <c r="P20" s="42"/>
      <c r="Q20" s="12"/>
      <c r="R20" s="12"/>
      <c r="S20" s="15"/>
      <c r="T20" s="12"/>
      <c r="U20" s="14"/>
      <c r="V20" s="49">
        <v>40780</v>
      </c>
      <c r="W20" s="12"/>
      <c r="X20" s="14"/>
      <c r="Y20" s="15"/>
      <c r="Z20" s="12"/>
      <c r="AA20" s="14"/>
      <c r="AB20" s="15"/>
      <c r="AC20" s="12"/>
      <c r="AD20" s="14"/>
      <c r="AE20" s="15"/>
      <c r="AF20" s="12"/>
      <c r="AG20" s="14"/>
      <c r="AH20" s="15"/>
      <c r="AI20" s="16"/>
      <c r="AJ20" s="17"/>
      <c r="AK20" s="15"/>
      <c r="AL20" s="16"/>
      <c r="AM20" s="18"/>
      <c r="AN20" s="49">
        <v>40953</v>
      </c>
      <c r="AO20" s="16"/>
      <c r="AP20" s="18"/>
      <c r="AQ20" s="15"/>
      <c r="AR20" s="16"/>
      <c r="AS20" s="18"/>
      <c r="AT20" s="15"/>
      <c r="AU20" s="16"/>
      <c r="AV20" s="18"/>
    </row>
    <row r="21" spans="1:48">
      <c r="A21" s="19" t="s">
        <v>489</v>
      </c>
      <c r="B21" s="12"/>
      <c r="C21" s="40"/>
      <c r="D21" s="12"/>
      <c r="E21" s="21">
        <f>203+234</f>
        <v>437</v>
      </c>
      <c r="F21" s="40"/>
      <c r="G21" s="40"/>
      <c r="H21" s="29"/>
      <c r="I21" s="29"/>
      <c r="J21" s="29"/>
      <c r="K21" s="41">
        <f>150+209</f>
        <v>359</v>
      </c>
      <c r="L21" s="29"/>
      <c r="M21" s="13"/>
      <c r="N21" s="12"/>
      <c r="O21" s="14"/>
      <c r="P21" s="42"/>
      <c r="Q21" s="12"/>
      <c r="R21" s="12"/>
      <c r="S21" s="15"/>
      <c r="T21" s="12"/>
      <c r="U21" s="14"/>
      <c r="V21" s="49">
        <v>40780</v>
      </c>
      <c r="W21" s="12"/>
      <c r="X21" s="14"/>
      <c r="Y21" s="15"/>
      <c r="Z21" s="12"/>
      <c r="AA21" s="14"/>
      <c r="AB21" s="15"/>
      <c r="AC21" s="12"/>
      <c r="AD21" s="14"/>
      <c r="AE21" s="15"/>
      <c r="AF21" s="12"/>
      <c r="AG21" s="14"/>
      <c r="AH21" s="15"/>
      <c r="AI21" s="16"/>
      <c r="AJ21" s="17"/>
      <c r="AK21" s="15"/>
      <c r="AL21" s="16"/>
      <c r="AM21" s="18"/>
      <c r="AN21" s="49">
        <v>40949</v>
      </c>
      <c r="AO21" s="16"/>
      <c r="AP21" s="18"/>
      <c r="AQ21" s="15"/>
      <c r="AR21" s="16"/>
      <c r="AS21" s="18"/>
      <c r="AT21" s="15"/>
      <c r="AU21" s="16"/>
      <c r="AV21" s="18"/>
    </row>
    <row r="22" spans="1:48">
      <c r="A22" s="19" t="s">
        <v>484</v>
      </c>
      <c r="B22" s="12"/>
      <c r="C22" s="40"/>
      <c r="D22" s="12"/>
      <c r="E22" s="21">
        <f>1551+1760</f>
        <v>3311</v>
      </c>
      <c r="F22" s="40"/>
      <c r="G22" s="40"/>
      <c r="H22" s="29"/>
      <c r="I22" s="29"/>
      <c r="J22" s="29"/>
      <c r="K22" s="41">
        <f>203+265</f>
        <v>468</v>
      </c>
      <c r="L22" s="29"/>
      <c r="M22" s="13"/>
      <c r="N22" s="12"/>
      <c r="O22" s="14"/>
      <c r="P22" s="42"/>
      <c r="Q22" s="12"/>
      <c r="R22" s="12"/>
      <c r="S22" s="15"/>
      <c r="T22" s="12"/>
      <c r="U22" s="14"/>
      <c r="V22" s="49">
        <v>40778</v>
      </c>
      <c r="W22" s="12"/>
      <c r="X22" s="14"/>
      <c r="Y22" s="15"/>
      <c r="Z22" s="12"/>
      <c r="AA22" s="14"/>
      <c r="AB22" s="15"/>
      <c r="AC22" s="12"/>
      <c r="AD22" s="14"/>
      <c r="AE22" s="15"/>
      <c r="AF22" s="12"/>
      <c r="AG22" s="14"/>
      <c r="AH22" s="15"/>
      <c r="AI22" s="16"/>
      <c r="AJ22" s="17"/>
      <c r="AK22" s="15"/>
      <c r="AL22" s="16"/>
      <c r="AM22" s="18"/>
      <c r="AN22" s="49">
        <v>40945</v>
      </c>
      <c r="AO22" s="16"/>
      <c r="AP22" s="18"/>
      <c r="AQ22" s="15"/>
      <c r="AR22" s="16"/>
      <c r="AS22" s="18"/>
      <c r="AT22" s="15"/>
      <c r="AU22" s="16"/>
      <c r="AV22" s="18"/>
    </row>
    <row r="23" spans="1:48">
      <c r="A23" s="19" t="s">
        <v>485</v>
      </c>
      <c r="B23" s="12"/>
      <c r="C23" s="40"/>
      <c r="D23" s="12"/>
      <c r="E23" s="21">
        <f>342+392</f>
        <v>734</v>
      </c>
      <c r="F23" s="40"/>
      <c r="G23" s="40"/>
      <c r="H23" s="29"/>
      <c r="I23" s="29"/>
      <c r="J23" s="29"/>
      <c r="K23" s="41">
        <f>379+504</f>
        <v>883</v>
      </c>
      <c r="L23" s="29"/>
      <c r="M23" s="13"/>
      <c r="N23" s="12"/>
      <c r="O23" s="14"/>
      <c r="P23" s="42"/>
      <c r="Q23" s="12"/>
      <c r="R23" s="12"/>
      <c r="S23" s="15"/>
      <c r="T23" s="12"/>
      <c r="U23" s="14"/>
      <c r="V23" s="49">
        <v>40778</v>
      </c>
      <c r="W23" s="12"/>
      <c r="X23" s="14"/>
      <c r="Y23" s="15"/>
      <c r="Z23" s="12"/>
      <c r="AA23" s="14"/>
      <c r="AB23" s="15"/>
      <c r="AC23" s="12"/>
      <c r="AD23" s="14"/>
      <c r="AE23" s="15"/>
      <c r="AF23" s="12"/>
      <c r="AG23" s="14"/>
      <c r="AH23" s="15"/>
      <c r="AI23" s="16"/>
      <c r="AJ23" s="17"/>
      <c r="AK23" s="15"/>
      <c r="AL23" s="16"/>
      <c r="AM23" s="18"/>
      <c r="AN23" s="49">
        <v>40945</v>
      </c>
      <c r="AO23" s="16"/>
      <c r="AP23" s="18"/>
      <c r="AQ23" s="15"/>
      <c r="AR23" s="16"/>
      <c r="AS23" s="18"/>
      <c r="AT23" s="15"/>
      <c r="AU23" s="16"/>
      <c r="AV23" s="18"/>
    </row>
    <row r="24" spans="1:48">
      <c r="A24" s="19" t="s">
        <v>486</v>
      </c>
      <c r="B24" s="12"/>
      <c r="C24" s="40"/>
      <c r="D24" s="12"/>
      <c r="E24" s="21">
        <f>1798+1979</f>
        <v>3777</v>
      </c>
      <c r="F24" s="40"/>
      <c r="G24" s="40"/>
      <c r="H24" s="29"/>
      <c r="I24" s="29"/>
      <c r="J24" s="29"/>
      <c r="K24" s="41">
        <f>155+202</f>
        <v>357</v>
      </c>
      <c r="L24" s="29"/>
      <c r="M24" s="13"/>
      <c r="N24" s="12"/>
      <c r="O24" s="14"/>
      <c r="P24" s="42"/>
      <c r="Q24" s="12"/>
      <c r="R24" s="12"/>
      <c r="S24" s="15"/>
      <c r="T24" s="12"/>
      <c r="U24" s="14"/>
      <c r="V24" s="49">
        <v>40778</v>
      </c>
      <c r="W24" s="12"/>
      <c r="X24" s="14"/>
      <c r="Y24" s="15"/>
      <c r="Z24" s="12"/>
      <c r="AA24" s="14"/>
      <c r="AB24" s="15"/>
      <c r="AC24" s="12"/>
      <c r="AD24" s="14"/>
      <c r="AE24" s="15"/>
      <c r="AF24" s="12"/>
      <c r="AG24" s="14"/>
      <c r="AH24" s="15"/>
      <c r="AI24" s="16"/>
      <c r="AJ24" s="17"/>
      <c r="AK24" s="15"/>
      <c r="AL24" s="16"/>
      <c r="AM24" s="18"/>
      <c r="AN24" s="49">
        <v>40945</v>
      </c>
      <c r="AO24" s="16"/>
      <c r="AP24" s="18"/>
      <c r="AQ24" s="15"/>
      <c r="AR24" s="16"/>
      <c r="AS24" s="18"/>
      <c r="AT24" s="15"/>
      <c r="AU24" s="16"/>
      <c r="AV24" s="18"/>
    </row>
    <row r="25" spans="1:48">
      <c r="A25" s="19" t="s">
        <v>487</v>
      </c>
      <c r="B25" s="12"/>
      <c r="C25" s="40"/>
      <c r="D25" s="12"/>
      <c r="E25" s="21">
        <f>468+551</f>
        <v>1019</v>
      </c>
      <c r="F25" s="40"/>
      <c r="G25" s="40"/>
      <c r="H25" s="29"/>
      <c r="I25" s="29"/>
      <c r="J25" s="29"/>
      <c r="K25" s="41">
        <f>266+357</f>
        <v>623</v>
      </c>
      <c r="L25" s="29"/>
      <c r="M25" s="13"/>
      <c r="N25" s="12"/>
      <c r="O25" s="14"/>
      <c r="P25" s="42"/>
      <c r="Q25" s="12"/>
      <c r="R25" s="12"/>
      <c r="S25" s="15"/>
      <c r="T25" s="12"/>
      <c r="U25" s="14"/>
      <c r="V25" s="49">
        <v>40778</v>
      </c>
      <c r="W25" s="12"/>
      <c r="X25" s="14"/>
      <c r="Y25" s="15"/>
      <c r="Z25" s="12"/>
      <c r="AA25" s="14"/>
      <c r="AB25" s="15"/>
      <c r="AC25" s="12"/>
      <c r="AD25" s="14"/>
      <c r="AE25" s="15"/>
      <c r="AF25" s="12"/>
      <c r="AG25" s="14"/>
      <c r="AH25" s="15"/>
      <c r="AI25" s="16"/>
      <c r="AJ25" s="17"/>
      <c r="AK25" s="15"/>
      <c r="AL25" s="16"/>
      <c r="AM25" s="18"/>
      <c r="AN25" s="49">
        <v>40945</v>
      </c>
      <c r="AO25" s="16"/>
      <c r="AP25" s="18"/>
      <c r="AQ25" s="15"/>
      <c r="AR25" s="16"/>
      <c r="AS25" s="18"/>
      <c r="AT25" s="15"/>
      <c r="AU25" s="16"/>
      <c r="AV25" s="18"/>
    </row>
    <row r="26" spans="1:48">
      <c r="A26" s="19" t="s">
        <v>488</v>
      </c>
      <c r="B26" s="12"/>
      <c r="C26" s="40"/>
      <c r="D26" s="12"/>
      <c r="E26" s="21">
        <f>548+710</f>
        <v>1258</v>
      </c>
      <c r="F26" s="40"/>
      <c r="G26" s="40"/>
      <c r="H26" s="29"/>
      <c r="I26" s="29"/>
      <c r="J26" s="29"/>
      <c r="K26" s="41">
        <f>123+165</f>
        <v>288</v>
      </c>
      <c r="L26" s="29"/>
      <c r="M26" s="13"/>
      <c r="N26" s="12"/>
      <c r="O26" s="14"/>
      <c r="P26" s="42"/>
      <c r="Q26" s="12"/>
      <c r="R26" s="12"/>
      <c r="S26" s="15"/>
      <c r="T26" s="12"/>
      <c r="U26" s="14"/>
      <c r="V26" s="49">
        <v>40778</v>
      </c>
      <c r="W26" s="12"/>
      <c r="X26" s="14"/>
      <c r="Y26" s="15"/>
      <c r="Z26" s="12"/>
      <c r="AA26" s="14"/>
      <c r="AB26" s="15"/>
      <c r="AC26" s="12"/>
      <c r="AD26" s="14"/>
      <c r="AE26" s="15"/>
      <c r="AF26" s="12"/>
      <c r="AG26" s="14"/>
      <c r="AH26" s="15"/>
      <c r="AI26" s="16"/>
      <c r="AJ26" s="17"/>
      <c r="AK26" s="15"/>
      <c r="AL26" s="16"/>
      <c r="AM26" s="18"/>
      <c r="AN26" s="49">
        <v>40945</v>
      </c>
      <c r="AO26" s="16"/>
      <c r="AP26" s="18"/>
      <c r="AQ26" s="15"/>
      <c r="AR26" s="16"/>
      <c r="AS26" s="18"/>
      <c r="AT26" s="15"/>
      <c r="AU26" s="16"/>
      <c r="AV26" s="18"/>
    </row>
    <row r="27" spans="1:48">
      <c r="A27" s="19" t="s">
        <v>175</v>
      </c>
      <c r="B27" s="12">
        <f>N27+O27</f>
        <v>1503</v>
      </c>
      <c r="C27" s="34">
        <v>815</v>
      </c>
      <c r="D27" s="40">
        <f>T27+U27</f>
        <v>123.69999999999999</v>
      </c>
      <c r="E27" s="40">
        <f t="shared" si="1"/>
        <v>625</v>
      </c>
      <c r="F27" s="40">
        <f t="shared" si="4"/>
        <v>1142</v>
      </c>
      <c r="G27" s="40">
        <f t="shared" si="2"/>
        <v>87.4</v>
      </c>
      <c r="H27" s="29">
        <f t="shared" si="3"/>
        <v>213.2</v>
      </c>
      <c r="I27" s="29">
        <f t="shared" si="5"/>
        <v>558</v>
      </c>
      <c r="J27" s="29">
        <f t="shared" si="6"/>
        <v>246</v>
      </c>
      <c r="K27" s="29">
        <f t="shared" si="7"/>
        <v>128.4</v>
      </c>
      <c r="L27" s="29">
        <f t="shared" si="8"/>
        <v>372</v>
      </c>
      <c r="M27" s="15">
        <v>40689</v>
      </c>
      <c r="N27" s="12">
        <v>704</v>
      </c>
      <c r="O27" s="14">
        <v>799</v>
      </c>
      <c r="P27" s="49">
        <v>40738</v>
      </c>
      <c r="S27" s="15">
        <v>40750</v>
      </c>
      <c r="T27" s="12">
        <v>55.6</v>
      </c>
      <c r="U27" s="14">
        <v>68.099999999999994</v>
      </c>
      <c r="V27" s="15">
        <v>40778</v>
      </c>
      <c r="W27" s="12">
        <v>288</v>
      </c>
      <c r="X27" s="14">
        <v>337</v>
      </c>
      <c r="Y27" s="15">
        <v>40798</v>
      </c>
      <c r="Z27" s="12">
        <v>521</v>
      </c>
      <c r="AA27" s="14">
        <v>621</v>
      </c>
      <c r="AB27" s="15">
        <v>40819</v>
      </c>
      <c r="AC27" s="12">
        <v>36.9</v>
      </c>
      <c r="AD27" s="14">
        <v>50.5</v>
      </c>
      <c r="AE27" s="15">
        <v>40848</v>
      </c>
      <c r="AF27" s="12">
        <v>96.2</v>
      </c>
      <c r="AG27" s="14">
        <v>117</v>
      </c>
      <c r="AH27" s="15">
        <v>41245</v>
      </c>
      <c r="AI27" s="16">
        <v>244</v>
      </c>
      <c r="AJ27" s="17">
        <v>314</v>
      </c>
      <c r="AK27" s="15">
        <v>40921</v>
      </c>
      <c r="AL27" s="16">
        <v>105</v>
      </c>
      <c r="AM27" s="18">
        <v>141</v>
      </c>
      <c r="AN27" s="15">
        <v>40945</v>
      </c>
      <c r="AO27" s="16">
        <v>55.4</v>
      </c>
      <c r="AP27" s="18">
        <v>73</v>
      </c>
      <c r="AQ27" s="15">
        <v>40976</v>
      </c>
      <c r="AR27" s="16">
        <v>158</v>
      </c>
      <c r="AS27" s="18">
        <v>214</v>
      </c>
      <c r="AT27" s="15">
        <v>41004</v>
      </c>
      <c r="AU27" s="16">
        <v>128</v>
      </c>
      <c r="AV27" s="18">
        <v>176</v>
      </c>
    </row>
    <row r="28" spans="1:48">
      <c r="A28" s="19" t="s">
        <v>115</v>
      </c>
      <c r="B28" s="12">
        <f>N28+O28</f>
        <v>6003</v>
      </c>
      <c r="C28" s="34">
        <v>1527</v>
      </c>
      <c r="D28" s="40">
        <f>T28+U28</f>
        <v>1586</v>
      </c>
      <c r="E28" s="40">
        <f t="shared" si="1"/>
        <v>933</v>
      </c>
      <c r="F28" s="40">
        <f t="shared" si="4"/>
        <v>687</v>
      </c>
      <c r="G28" s="40">
        <f t="shared" si="2"/>
        <v>804</v>
      </c>
      <c r="H28" s="29">
        <f t="shared" si="3"/>
        <v>465</v>
      </c>
      <c r="I28" s="29">
        <f t="shared" si="5"/>
        <v>441</v>
      </c>
      <c r="J28" s="29">
        <f t="shared" si="6"/>
        <v>554</v>
      </c>
      <c r="K28" s="29">
        <f t="shared" si="7"/>
        <v>350</v>
      </c>
      <c r="L28" s="29">
        <f t="shared" si="8"/>
        <v>273</v>
      </c>
      <c r="M28" s="15">
        <v>40689</v>
      </c>
      <c r="N28" s="12">
        <v>2905</v>
      </c>
      <c r="O28" s="14">
        <v>3098</v>
      </c>
      <c r="P28" s="49">
        <v>40738</v>
      </c>
      <c r="S28" s="15">
        <v>40750</v>
      </c>
      <c r="T28" s="12">
        <v>769</v>
      </c>
      <c r="U28" s="14">
        <v>817</v>
      </c>
      <c r="V28" s="15">
        <v>40778</v>
      </c>
      <c r="W28" s="12">
        <v>433</v>
      </c>
      <c r="X28" s="14">
        <v>500</v>
      </c>
      <c r="Y28" s="15">
        <v>40798</v>
      </c>
      <c r="Z28" s="12">
        <v>314</v>
      </c>
      <c r="AA28" s="14">
        <v>373</v>
      </c>
      <c r="AB28" s="15">
        <v>40819</v>
      </c>
      <c r="AC28" s="12">
        <v>356</v>
      </c>
      <c r="AD28" s="14">
        <v>448</v>
      </c>
      <c r="AE28" s="15">
        <v>40848</v>
      </c>
      <c r="AF28" s="12">
        <v>211</v>
      </c>
      <c r="AG28" s="14">
        <v>254</v>
      </c>
      <c r="AH28" s="15">
        <v>41245</v>
      </c>
      <c r="AI28" s="16">
        <v>198</v>
      </c>
      <c r="AJ28" s="17">
        <v>243</v>
      </c>
      <c r="AK28" s="15">
        <v>40921</v>
      </c>
      <c r="AL28" s="16">
        <v>238</v>
      </c>
      <c r="AM28" s="18">
        <v>316</v>
      </c>
      <c r="AN28" s="15">
        <v>40945</v>
      </c>
      <c r="AO28" s="16">
        <v>149</v>
      </c>
      <c r="AP28" s="18">
        <v>201</v>
      </c>
      <c r="AQ28" s="15">
        <v>40976</v>
      </c>
      <c r="AR28" s="16">
        <v>115</v>
      </c>
      <c r="AS28" s="18">
        <v>158</v>
      </c>
      <c r="AT28" s="15">
        <v>41004</v>
      </c>
      <c r="AU28" s="16">
        <v>84.6</v>
      </c>
      <c r="AV28" s="18">
        <v>117</v>
      </c>
    </row>
    <row r="29" spans="1:48">
      <c r="A29" s="19" t="s">
        <v>117</v>
      </c>
      <c r="B29" s="12">
        <f>N29+O29</f>
        <v>9271</v>
      </c>
      <c r="C29" s="34">
        <v>2386</v>
      </c>
      <c r="D29" s="40">
        <f>T29+U29</f>
        <v>905</v>
      </c>
      <c r="E29" s="40">
        <f t="shared" si="1"/>
        <v>992</v>
      </c>
      <c r="F29" s="40">
        <f t="shared" si="4"/>
        <v>943</v>
      </c>
      <c r="G29" s="40">
        <f t="shared" si="2"/>
        <v>664</v>
      </c>
      <c r="H29" s="29">
        <f t="shared" si="3"/>
        <v>785</v>
      </c>
      <c r="I29" s="29">
        <f t="shared" si="5"/>
        <v>562</v>
      </c>
      <c r="J29" s="29">
        <f t="shared" si="6"/>
        <v>297</v>
      </c>
      <c r="K29" s="29">
        <f t="shared" si="7"/>
        <v>257</v>
      </c>
      <c r="L29" s="29">
        <f t="shared" si="8"/>
        <v>170.2</v>
      </c>
      <c r="M29" s="15">
        <v>40689</v>
      </c>
      <c r="N29" s="12">
        <v>4592</v>
      </c>
      <c r="O29" s="14">
        <v>4679</v>
      </c>
      <c r="P29" s="49">
        <v>40738</v>
      </c>
      <c r="S29" s="15">
        <v>40750</v>
      </c>
      <c r="T29" s="12">
        <v>398</v>
      </c>
      <c r="U29" s="14">
        <v>507</v>
      </c>
      <c r="V29" s="15">
        <v>40778</v>
      </c>
      <c r="W29" s="12">
        <v>456</v>
      </c>
      <c r="X29" s="14">
        <v>536</v>
      </c>
      <c r="Y29" s="15">
        <v>40798</v>
      </c>
      <c r="Z29" s="12">
        <v>410</v>
      </c>
      <c r="AA29" s="14">
        <v>533</v>
      </c>
      <c r="AB29" s="15">
        <v>40819</v>
      </c>
      <c r="AC29" s="12">
        <v>301</v>
      </c>
      <c r="AD29" s="14">
        <v>363</v>
      </c>
      <c r="AE29" s="15">
        <v>40848</v>
      </c>
      <c r="AF29" s="12">
        <v>353</v>
      </c>
      <c r="AG29" s="14">
        <v>432</v>
      </c>
      <c r="AH29" s="15">
        <v>41245</v>
      </c>
      <c r="AI29" s="16">
        <v>248</v>
      </c>
      <c r="AJ29" s="17">
        <v>314</v>
      </c>
      <c r="AK29" s="15">
        <v>40921</v>
      </c>
      <c r="AL29" s="16">
        <v>128</v>
      </c>
      <c r="AM29" s="18">
        <v>169</v>
      </c>
      <c r="AN29" s="15">
        <v>40945</v>
      </c>
      <c r="AO29" s="16">
        <v>110</v>
      </c>
      <c r="AP29" s="18">
        <v>147</v>
      </c>
      <c r="AQ29" s="15">
        <v>40976</v>
      </c>
      <c r="AR29" s="16">
        <v>69.2</v>
      </c>
      <c r="AS29" s="18">
        <v>101</v>
      </c>
      <c r="AT29" s="15">
        <v>41004</v>
      </c>
      <c r="AU29" s="16">
        <v>88.7</v>
      </c>
      <c r="AV29" s="18">
        <v>123</v>
      </c>
    </row>
    <row r="30" spans="1:48">
      <c r="A30" s="19" t="s">
        <v>119</v>
      </c>
      <c r="B30" s="12"/>
      <c r="C30" s="20">
        <v>462</v>
      </c>
      <c r="D30" s="40"/>
      <c r="E30" s="21">
        <v>1227</v>
      </c>
      <c r="F30" s="40">
        <f t="shared" si="4"/>
        <v>8190</v>
      </c>
      <c r="G30" s="40">
        <f t="shared" si="2"/>
        <v>2910</v>
      </c>
      <c r="H30" s="29">
        <f t="shared" si="3"/>
        <v>794</v>
      </c>
      <c r="I30" s="29">
        <f t="shared" si="5"/>
        <v>820</v>
      </c>
      <c r="J30" s="29">
        <f t="shared" si="6"/>
        <v>518</v>
      </c>
      <c r="K30" s="29">
        <f t="shared" si="7"/>
        <v>644</v>
      </c>
      <c r="L30" s="29">
        <f t="shared" si="8"/>
        <v>684</v>
      </c>
      <c r="M30" s="13"/>
      <c r="N30" s="12"/>
      <c r="O30" s="14"/>
      <c r="P30" s="49">
        <v>40738</v>
      </c>
      <c r="Q30" s="12"/>
      <c r="R30" s="14"/>
      <c r="S30" s="13"/>
      <c r="T30" s="12"/>
      <c r="U30" s="14"/>
      <c r="V30" s="49">
        <v>40778</v>
      </c>
      <c r="W30" s="12"/>
      <c r="X30" s="14"/>
      <c r="Y30" s="15">
        <v>40798</v>
      </c>
      <c r="Z30" s="12">
        <v>3800</v>
      </c>
      <c r="AA30" s="14">
        <v>4390</v>
      </c>
      <c r="AB30" s="15">
        <v>40819</v>
      </c>
      <c r="AC30" s="12">
        <v>1320</v>
      </c>
      <c r="AD30" s="14">
        <v>1590</v>
      </c>
      <c r="AE30" s="15">
        <v>40848</v>
      </c>
      <c r="AF30" s="12">
        <v>360</v>
      </c>
      <c r="AG30" s="14">
        <v>434</v>
      </c>
      <c r="AH30" s="15">
        <v>41245</v>
      </c>
      <c r="AI30" s="16">
        <v>360</v>
      </c>
      <c r="AJ30" s="17">
        <v>460</v>
      </c>
      <c r="AK30" s="15">
        <v>40921</v>
      </c>
      <c r="AL30" s="16">
        <v>225</v>
      </c>
      <c r="AM30" s="18">
        <v>293</v>
      </c>
      <c r="AN30" s="15">
        <v>40945</v>
      </c>
      <c r="AO30" s="16">
        <v>273</v>
      </c>
      <c r="AP30" s="18">
        <v>371</v>
      </c>
      <c r="AQ30" s="15">
        <v>40976</v>
      </c>
      <c r="AR30" s="16">
        <v>286</v>
      </c>
      <c r="AS30" s="18">
        <v>398</v>
      </c>
      <c r="AT30" s="15">
        <v>41004</v>
      </c>
      <c r="AU30" s="16">
        <v>98.4</v>
      </c>
      <c r="AV30" s="18">
        <v>136</v>
      </c>
    </row>
    <row r="31" spans="1:48">
      <c r="A31" s="19" t="s">
        <v>121</v>
      </c>
      <c r="B31" s="12"/>
      <c r="C31" s="20">
        <v>663</v>
      </c>
      <c r="D31" s="40"/>
      <c r="E31" s="21">
        <v>1734</v>
      </c>
      <c r="F31" s="40">
        <f t="shared" si="4"/>
        <v>679</v>
      </c>
      <c r="G31" s="40">
        <f t="shared" si="2"/>
        <v>1593</v>
      </c>
      <c r="H31" s="29">
        <f t="shared" si="3"/>
        <v>523</v>
      </c>
      <c r="I31" s="29">
        <f t="shared" si="5"/>
        <v>1123</v>
      </c>
      <c r="J31" s="29">
        <f t="shared" si="6"/>
        <v>1208</v>
      </c>
      <c r="K31" s="29">
        <f t="shared" si="7"/>
        <v>977</v>
      </c>
      <c r="L31" s="29">
        <f t="shared" si="8"/>
        <v>927</v>
      </c>
      <c r="M31" s="13"/>
      <c r="N31" s="12"/>
      <c r="O31" s="14"/>
      <c r="P31" s="49">
        <v>40738</v>
      </c>
      <c r="Q31" s="12"/>
      <c r="R31" s="14"/>
      <c r="S31" s="13"/>
      <c r="T31" s="12"/>
      <c r="U31" s="14"/>
      <c r="V31" s="49">
        <v>40778</v>
      </c>
      <c r="W31" s="12"/>
      <c r="X31" s="14"/>
      <c r="Y31" s="15">
        <v>40798</v>
      </c>
      <c r="Z31" s="12">
        <v>322</v>
      </c>
      <c r="AA31" s="14">
        <v>357</v>
      </c>
      <c r="AB31" s="15">
        <v>40819</v>
      </c>
      <c r="AC31" s="12">
        <v>732</v>
      </c>
      <c r="AD31" s="14">
        <v>861</v>
      </c>
      <c r="AE31" s="15">
        <v>40848</v>
      </c>
      <c r="AF31" s="12">
        <v>235</v>
      </c>
      <c r="AG31" s="14">
        <v>288</v>
      </c>
      <c r="AH31" s="15">
        <v>41245</v>
      </c>
      <c r="AI31" s="16">
        <v>495</v>
      </c>
      <c r="AJ31" s="17">
        <v>628</v>
      </c>
      <c r="AK31" s="15">
        <v>40921</v>
      </c>
      <c r="AL31" s="16">
        <v>527</v>
      </c>
      <c r="AM31" s="18">
        <v>681</v>
      </c>
      <c r="AN31" s="15">
        <v>40945</v>
      </c>
      <c r="AO31" s="16">
        <v>423</v>
      </c>
      <c r="AP31" s="18">
        <v>554</v>
      </c>
      <c r="AQ31" s="15">
        <v>40976</v>
      </c>
      <c r="AR31" s="16">
        <v>389</v>
      </c>
      <c r="AS31" s="18">
        <v>538</v>
      </c>
      <c r="AT31" s="15">
        <v>41004</v>
      </c>
      <c r="AU31" s="16">
        <v>257</v>
      </c>
      <c r="AV31" s="18">
        <v>363</v>
      </c>
    </row>
    <row r="32" spans="1:48">
      <c r="A32" s="19" t="s">
        <v>176</v>
      </c>
      <c r="B32" s="12"/>
      <c r="C32" s="20">
        <v>347</v>
      </c>
      <c r="D32" s="40"/>
      <c r="E32" s="21">
        <v>851</v>
      </c>
      <c r="F32" s="40">
        <f t="shared" si="4"/>
        <v>470</v>
      </c>
      <c r="G32" s="40">
        <f t="shared" si="2"/>
        <v>395</v>
      </c>
      <c r="H32" s="29">
        <f t="shared" si="3"/>
        <v>486</v>
      </c>
      <c r="I32" s="29">
        <f t="shared" si="5"/>
        <v>268</v>
      </c>
      <c r="J32" s="29">
        <f t="shared" si="6"/>
        <v>278</v>
      </c>
      <c r="K32" s="29">
        <f t="shared" si="7"/>
        <v>560</v>
      </c>
      <c r="L32" s="29">
        <f t="shared" si="8"/>
        <v>490</v>
      </c>
      <c r="M32" s="13"/>
      <c r="N32" s="12"/>
      <c r="O32" s="14"/>
      <c r="P32" s="49">
        <v>40738</v>
      </c>
      <c r="Q32" s="12"/>
      <c r="R32" s="14"/>
      <c r="S32" s="13"/>
      <c r="T32" s="12"/>
      <c r="U32" s="14"/>
      <c r="V32" s="49">
        <v>40778</v>
      </c>
      <c r="W32" s="12"/>
      <c r="X32" s="14"/>
      <c r="Y32" s="15">
        <v>40798</v>
      </c>
      <c r="Z32" s="12">
        <v>218</v>
      </c>
      <c r="AA32" s="14">
        <v>252</v>
      </c>
      <c r="AB32" s="15">
        <v>40819</v>
      </c>
      <c r="AC32" s="12">
        <v>171</v>
      </c>
      <c r="AD32" s="14">
        <v>224</v>
      </c>
      <c r="AE32" s="15">
        <v>40848</v>
      </c>
      <c r="AF32" s="12">
        <v>218</v>
      </c>
      <c r="AG32" s="14">
        <v>268</v>
      </c>
      <c r="AH32" s="15">
        <v>41245</v>
      </c>
      <c r="AI32" s="16">
        <v>117</v>
      </c>
      <c r="AJ32" s="17">
        <v>151</v>
      </c>
      <c r="AK32" s="15">
        <v>40921</v>
      </c>
      <c r="AL32" s="16">
        <v>102</v>
      </c>
      <c r="AM32" s="18">
        <v>176</v>
      </c>
      <c r="AN32" s="15">
        <v>40945</v>
      </c>
      <c r="AO32" s="16">
        <v>238</v>
      </c>
      <c r="AP32" s="18">
        <v>322</v>
      </c>
      <c r="AQ32" s="15">
        <v>40976</v>
      </c>
      <c r="AR32" s="16">
        <v>203</v>
      </c>
      <c r="AS32" s="18">
        <v>287</v>
      </c>
      <c r="AT32" s="15">
        <v>41004</v>
      </c>
      <c r="AU32" s="16">
        <v>208</v>
      </c>
      <c r="AV32" s="18">
        <v>285</v>
      </c>
    </row>
    <row r="33" spans="1:48">
      <c r="A33" s="19" t="s">
        <v>125</v>
      </c>
      <c r="B33" s="12"/>
      <c r="C33" s="20">
        <v>183</v>
      </c>
      <c r="D33" s="40"/>
      <c r="E33" s="21">
        <v>235</v>
      </c>
      <c r="F33" s="40">
        <f t="shared" si="4"/>
        <v>271</v>
      </c>
      <c r="G33" s="40">
        <f t="shared" si="2"/>
        <v>647</v>
      </c>
      <c r="H33" s="29">
        <f t="shared" si="3"/>
        <v>89.1</v>
      </c>
      <c r="I33" s="29">
        <f t="shared" si="5"/>
        <v>131.4</v>
      </c>
      <c r="J33" s="29">
        <f t="shared" si="6"/>
        <v>307</v>
      </c>
      <c r="K33" s="29">
        <f t="shared" si="7"/>
        <v>918</v>
      </c>
      <c r="L33" s="29">
        <f t="shared" si="8"/>
        <v>638</v>
      </c>
      <c r="M33" s="13"/>
      <c r="N33" s="12"/>
      <c r="O33" s="14"/>
      <c r="P33" s="49">
        <v>40738</v>
      </c>
      <c r="Q33" s="12"/>
      <c r="R33" s="14"/>
      <c r="S33" s="13"/>
      <c r="T33" s="12"/>
      <c r="U33" s="14"/>
      <c r="V33" s="49">
        <v>40778</v>
      </c>
      <c r="W33" s="12"/>
      <c r="X33" s="14"/>
      <c r="Y33" s="15">
        <v>40798</v>
      </c>
      <c r="Z33" s="12">
        <v>132</v>
      </c>
      <c r="AA33" s="14">
        <v>139</v>
      </c>
      <c r="AB33" s="15">
        <v>40819</v>
      </c>
      <c r="AC33" s="12">
        <v>304</v>
      </c>
      <c r="AD33" s="14">
        <v>343</v>
      </c>
      <c r="AE33" s="15">
        <v>40848</v>
      </c>
      <c r="AF33" s="12">
        <v>39.9</v>
      </c>
      <c r="AG33" s="14">
        <v>49.2</v>
      </c>
      <c r="AH33" s="15">
        <v>41245</v>
      </c>
      <c r="AI33" s="16">
        <v>57.2</v>
      </c>
      <c r="AJ33" s="17">
        <v>74.2</v>
      </c>
      <c r="AK33" s="15">
        <v>40921</v>
      </c>
      <c r="AL33" s="16">
        <v>132</v>
      </c>
      <c r="AM33" s="18">
        <v>175</v>
      </c>
      <c r="AN33" s="15">
        <v>40945</v>
      </c>
      <c r="AO33" s="16">
        <v>388</v>
      </c>
      <c r="AP33" s="18">
        <v>530</v>
      </c>
      <c r="AQ33" s="15">
        <v>40976</v>
      </c>
      <c r="AR33" s="16">
        <v>267</v>
      </c>
      <c r="AS33" s="18">
        <v>371</v>
      </c>
      <c r="AT33" s="15">
        <v>41004</v>
      </c>
      <c r="AU33" s="16">
        <v>72.400000000000006</v>
      </c>
      <c r="AV33" s="18">
        <v>105</v>
      </c>
    </row>
    <row r="34" spans="1:48">
      <c r="A34" s="19" t="s">
        <v>127</v>
      </c>
      <c r="B34" s="12"/>
      <c r="C34" s="20">
        <v>0</v>
      </c>
      <c r="D34" s="40"/>
      <c r="E34" s="21">
        <v>306</v>
      </c>
      <c r="F34" s="40">
        <f t="shared" si="4"/>
        <v>135.4</v>
      </c>
      <c r="G34" s="40">
        <f t="shared" si="2"/>
        <v>3570</v>
      </c>
      <c r="H34" s="29">
        <f t="shared" si="3"/>
        <v>72.099999999999994</v>
      </c>
      <c r="I34" s="29">
        <f t="shared" si="5"/>
        <v>135.89999999999998</v>
      </c>
      <c r="J34" s="29">
        <f t="shared" si="6"/>
        <v>79.3</v>
      </c>
      <c r="K34" s="29">
        <f t="shared" si="7"/>
        <v>184.2</v>
      </c>
      <c r="L34" s="29">
        <f t="shared" si="8"/>
        <v>200</v>
      </c>
      <c r="M34" s="13"/>
      <c r="N34" s="12"/>
      <c r="O34" s="14"/>
      <c r="P34" s="49">
        <v>40738</v>
      </c>
      <c r="Q34" s="12"/>
      <c r="R34" s="14"/>
      <c r="S34" s="13"/>
      <c r="T34" s="12"/>
      <c r="U34" s="14"/>
      <c r="V34" s="49">
        <v>40778</v>
      </c>
      <c r="W34" s="12"/>
      <c r="X34" s="14"/>
      <c r="Y34" s="15">
        <v>40798</v>
      </c>
      <c r="Z34" s="12">
        <v>63.9</v>
      </c>
      <c r="AA34" s="14">
        <v>71.5</v>
      </c>
      <c r="AB34" s="15">
        <v>40819</v>
      </c>
      <c r="AC34" s="12">
        <v>1560</v>
      </c>
      <c r="AD34" s="14">
        <v>2010</v>
      </c>
      <c r="AE34" s="15">
        <v>40848</v>
      </c>
      <c r="AF34" s="12">
        <v>30.9</v>
      </c>
      <c r="AG34" s="14">
        <v>41.2</v>
      </c>
      <c r="AH34" s="15">
        <v>41245</v>
      </c>
      <c r="AI34" s="16">
        <v>60.3</v>
      </c>
      <c r="AJ34" s="17">
        <v>75.599999999999994</v>
      </c>
      <c r="AK34" s="15">
        <v>40921</v>
      </c>
      <c r="AL34" s="16">
        <v>35.5</v>
      </c>
      <c r="AM34" s="18">
        <v>43.8</v>
      </c>
      <c r="AN34" s="15">
        <v>40945</v>
      </c>
      <c r="AO34" s="16">
        <v>78.2</v>
      </c>
      <c r="AP34" s="18">
        <v>106</v>
      </c>
      <c r="AQ34" s="15">
        <v>40976</v>
      </c>
      <c r="AR34" s="16">
        <v>85</v>
      </c>
      <c r="AS34" s="18">
        <v>115</v>
      </c>
      <c r="AT34" s="15">
        <v>41004</v>
      </c>
      <c r="AU34" s="16">
        <v>68.8</v>
      </c>
      <c r="AV34" s="18">
        <v>101</v>
      </c>
    </row>
    <row r="35" spans="1:48">
      <c r="A35" s="19" t="s">
        <v>129</v>
      </c>
      <c r="B35" s="12">
        <f>N35+O35</f>
        <v>1168</v>
      </c>
      <c r="D35" s="40">
        <f t="shared" ref="D35:D42" si="9">T35+U35</f>
        <v>934</v>
      </c>
      <c r="E35" s="40">
        <f t="shared" ref="E35:E42" si="10">W35+X35</f>
        <v>562</v>
      </c>
      <c r="F35" s="40">
        <f t="shared" si="4"/>
        <v>460</v>
      </c>
      <c r="G35" s="40">
        <f t="shared" si="2"/>
        <v>432</v>
      </c>
      <c r="H35" s="29">
        <f t="shared" si="3"/>
        <v>319</v>
      </c>
      <c r="I35" s="29">
        <f t="shared" si="5"/>
        <v>188.6</v>
      </c>
      <c r="J35" s="29">
        <f t="shared" si="6"/>
        <v>312</v>
      </c>
      <c r="K35" s="29">
        <f t="shared" si="7"/>
        <v>659</v>
      </c>
      <c r="L35" s="29">
        <f t="shared" si="8"/>
        <v>408</v>
      </c>
      <c r="M35" s="15">
        <v>40689</v>
      </c>
      <c r="N35" s="12">
        <v>564</v>
      </c>
      <c r="O35" s="14">
        <v>604</v>
      </c>
      <c r="S35" s="15">
        <v>40750</v>
      </c>
      <c r="T35" s="12">
        <v>443</v>
      </c>
      <c r="U35" s="14">
        <v>491</v>
      </c>
      <c r="V35" s="15">
        <v>40778</v>
      </c>
      <c r="W35" s="12">
        <v>258</v>
      </c>
      <c r="X35" s="14">
        <v>304</v>
      </c>
      <c r="Y35" s="15">
        <v>40798</v>
      </c>
      <c r="Z35" s="12">
        <v>222</v>
      </c>
      <c r="AA35" s="14">
        <v>238</v>
      </c>
      <c r="AB35" s="15">
        <v>40819</v>
      </c>
      <c r="AC35" s="12">
        <v>178</v>
      </c>
      <c r="AD35" s="14">
        <v>254</v>
      </c>
      <c r="AE35" s="15">
        <v>40848</v>
      </c>
      <c r="AF35" s="12">
        <v>145</v>
      </c>
      <c r="AG35" s="14">
        <v>174</v>
      </c>
      <c r="AH35" s="15">
        <v>41245</v>
      </c>
      <c r="AI35" s="16">
        <v>83.6</v>
      </c>
      <c r="AJ35" s="17">
        <v>105</v>
      </c>
      <c r="AK35" s="15">
        <v>40913</v>
      </c>
      <c r="AL35" s="16">
        <v>135</v>
      </c>
      <c r="AM35" s="18">
        <v>177</v>
      </c>
      <c r="AN35" s="15">
        <v>40940</v>
      </c>
      <c r="AO35" s="16">
        <v>284</v>
      </c>
      <c r="AP35" s="18">
        <v>375</v>
      </c>
      <c r="AQ35" s="15">
        <v>40975</v>
      </c>
      <c r="AR35" s="16">
        <v>172</v>
      </c>
      <c r="AS35" s="18">
        <v>236</v>
      </c>
      <c r="AT35" s="15">
        <v>41004</v>
      </c>
      <c r="AU35" s="16">
        <v>192</v>
      </c>
      <c r="AV35" s="18">
        <v>273</v>
      </c>
    </row>
    <row r="36" spans="1:48">
      <c r="A36" s="19" t="s">
        <v>131</v>
      </c>
      <c r="B36" s="12">
        <f t="shared" ref="B36:B42" si="11">N36+O36</f>
        <v>2150</v>
      </c>
      <c r="D36" s="40">
        <f t="shared" si="9"/>
        <v>1362</v>
      </c>
      <c r="E36" s="40">
        <f t="shared" si="10"/>
        <v>809</v>
      </c>
      <c r="F36" s="40">
        <f t="shared" si="4"/>
        <v>543</v>
      </c>
      <c r="G36" s="40">
        <f t="shared" si="2"/>
        <v>501</v>
      </c>
      <c r="H36" s="29">
        <f t="shared" si="3"/>
        <v>377</v>
      </c>
      <c r="I36" s="29">
        <f t="shared" si="5"/>
        <v>279</v>
      </c>
      <c r="J36" s="29">
        <f t="shared" si="6"/>
        <v>467</v>
      </c>
      <c r="K36" s="29">
        <f t="shared" si="7"/>
        <v>301</v>
      </c>
      <c r="L36" s="29">
        <f t="shared" si="8"/>
        <v>842</v>
      </c>
      <c r="M36" s="15">
        <v>40689</v>
      </c>
      <c r="N36" s="12">
        <v>1036</v>
      </c>
      <c r="O36" s="14">
        <v>1114</v>
      </c>
      <c r="S36" s="15">
        <v>40750</v>
      </c>
      <c r="T36" s="12">
        <v>649</v>
      </c>
      <c r="U36" s="14">
        <v>713</v>
      </c>
      <c r="V36" s="15">
        <v>40778</v>
      </c>
      <c r="W36" s="12">
        <v>367</v>
      </c>
      <c r="X36" s="14">
        <v>442</v>
      </c>
      <c r="Y36" s="15">
        <v>40798</v>
      </c>
      <c r="Z36" s="12">
        <v>237</v>
      </c>
      <c r="AA36" s="14">
        <v>306</v>
      </c>
      <c r="AB36" s="15">
        <v>40819</v>
      </c>
      <c r="AC36" s="12">
        <v>229</v>
      </c>
      <c r="AD36" s="14">
        <v>272</v>
      </c>
      <c r="AE36" s="15">
        <v>40848</v>
      </c>
      <c r="AF36" s="12">
        <v>164</v>
      </c>
      <c r="AG36" s="14">
        <v>213</v>
      </c>
      <c r="AH36" s="15">
        <v>41245</v>
      </c>
      <c r="AI36" s="16">
        <v>125</v>
      </c>
      <c r="AJ36" s="17">
        <v>154</v>
      </c>
      <c r="AK36" s="15">
        <v>40913</v>
      </c>
      <c r="AL36" s="16">
        <v>205</v>
      </c>
      <c r="AM36" s="18">
        <v>262</v>
      </c>
      <c r="AN36" s="15">
        <v>40940</v>
      </c>
      <c r="AO36" s="16">
        <v>129</v>
      </c>
      <c r="AP36" s="18">
        <v>172</v>
      </c>
      <c r="AQ36" s="15">
        <v>40975</v>
      </c>
      <c r="AR36" s="16">
        <v>348</v>
      </c>
      <c r="AS36" s="18">
        <v>494</v>
      </c>
      <c r="AT36" s="15">
        <v>41004</v>
      </c>
      <c r="AU36" s="16">
        <v>280</v>
      </c>
      <c r="AV36" s="18">
        <v>388</v>
      </c>
    </row>
    <row r="37" spans="1:48">
      <c r="A37" s="19" t="s">
        <v>133</v>
      </c>
      <c r="B37" s="12">
        <f t="shared" si="11"/>
        <v>4653</v>
      </c>
      <c r="D37" s="40">
        <f t="shared" si="9"/>
        <v>733</v>
      </c>
      <c r="E37" s="40">
        <f t="shared" si="10"/>
        <v>728</v>
      </c>
      <c r="F37" s="40">
        <f t="shared" si="4"/>
        <v>302</v>
      </c>
      <c r="G37" s="40">
        <f t="shared" si="2"/>
        <v>373</v>
      </c>
      <c r="H37" s="29">
        <f t="shared" si="3"/>
        <v>431</v>
      </c>
      <c r="I37" s="29">
        <f t="shared" si="5"/>
        <v>287</v>
      </c>
      <c r="J37" s="29">
        <f t="shared" si="6"/>
        <v>423</v>
      </c>
      <c r="K37" s="29">
        <f t="shared" si="7"/>
        <v>319</v>
      </c>
      <c r="L37" s="29">
        <f t="shared" si="8"/>
        <v>224.6</v>
      </c>
      <c r="M37" s="15">
        <v>40689</v>
      </c>
      <c r="N37" s="12">
        <v>2259</v>
      </c>
      <c r="O37" s="14">
        <v>2394</v>
      </c>
      <c r="S37" s="15">
        <v>40750</v>
      </c>
      <c r="T37" s="12">
        <v>356</v>
      </c>
      <c r="U37" s="14">
        <v>377</v>
      </c>
      <c r="V37" s="15">
        <v>40778</v>
      </c>
      <c r="W37" s="12">
        <v>328</v>
      </c>
      <c r="X37" s="14">
        <v>400</v>
      </c>
      <c r="Y37" s="15">
        <v>40798</v>
      </c>
      <c r="Z37" s="12">
        <v>134</v>
      </c>
      <c r="AA37" s="14">
        <v>168</v>
      </c>
      <c r="AB37" s="15">
        <v>40819</v>
      </c>
      <c r="AC37" s="12">
        <v>170</v>
      </c>
      <c r="AD37" s="14">
        <v>203</v>
      </c>
      <c r="AE37" s="15">
        <v>40848</v>
      </c>
      <c r="AF37" s="12">
        <v>194</v>
      </c>
      <c r="AG37" s="14">
        <v>237</v>
      </c>
      <c r="AH37" s="15">
        <v>41245</v>
      </c>
      <c r="AI37" s="16">
        <v>126</v>
      </c>
      <c r="AJ37" s="17">
        <v>161</v>
      </c>
      <c r="AK37" s="15">
        <v>40913</v>
      </c>
      <c r="AL37" s="16">
        <v>180</v>
      </c>
      <c r="AM37" s="18">
        <v>243</v>
      </c>
      <c r="AN37" s="15">
        <v>40940</v>
      </c>
      <c r="AO37" s="16">
        <v>138</v>
      </c>
      <c r="AP37" s="18">
        <v>181</v>
      </c>
      <c r="AQ37" s="15">
        <v>40975</v>
      </c>
      <c r="AR37" s="16">
        <v>94.6</v>
      </c>
      <c r="AS37" s="18">
        <v>130</v>
      </c>
      <c r="AT37" s="15">
        <v>41004</v>
      </c>
      <c r="AU37" s="16">
        <v>89.2</v>
      </c>
      <c r="AV37" s="18">
        <v>123</v>
      </c>
    </row>
    <row r="38" spans="1:48">
      <c r="A38" t="s">
        <v>475</v>
      </c>
      <c r="B38" s="12"/>
      <c r="D38" s="40"/>
      <c r="E38" s="21">
        <f>356+443</f>
        <v>799</v>
      </c>
      <c r="F38" s="40"/>
      <c r="G38" s="40"/>
      <c r="H38" s="29"/>
      <c r="I38" s="29"/>
      <c r="J38" s="29"/>
      <c r="K38" s="21">
        <f>465+623</f>
        <v>1088</v>
      </c>
      <c r="L38" s="29"/>
      <c r="M38" s="15"/>
      <c r="N38" s="12"/>
      <c r="O38" s="14"/>
      <c r="S38" s="15"/>
      <c r="T38" s="12"/>
      <c r="U38" s="14"/>
      <c r="V38" s="49">
        <v>40778</v>
      </c>
      <c r="W38" s="12"/>
      <c r="X38" s="14"/>
      <c r="Y38" s="15"/>
      <c r="Z38" s="12"/>
      <c r="AA38" s="14"/>
      <c r="AB38" s="15"/>
      <c r="AC38" s="12"/>
      <c r="AD38" s="14"/>
      <c r="AE38" s="15"/>
      <c r="AF38" s="12"/>
      <c r="AG38" s="14"/>
      <c r="AH38" s="15"/>
      <c r="AI38" s="16"/>
      <c r="AJ38" s="17"/>
      <c r="AK38" s="15"/>
      <c r="AL38" s="16"/>
      <c r="AM38" s="18"/>
      <c r="AN38" s="49">
        <v>40942</v>
      </c>
      <c r="AO38" s="16"/>
      <c r="AP38" s="18"/>
      <c r="AQ38" s="15"/>
      <c r="AR38" s="16"/>
      <c r="AS38" s="18"/>
      <c r="AT38" s="15"/>
      <c r="AU38" s="16"/>
      <c r="AV38" s="18"/>
    </row>
    <row r="39" spans="1:48">
      <c r="A39" t="s">
        <v>476</v>
      </c>
      <c r="B39" s="12"/>
      <c r="D39" s="40"/>
      <c r="E39" s="21">
        <f>76+89</f>
        <v>165</v>
      </c>
      <c r="F39" s="40"/>
      <c r="G39" s="40"/>
      <c r="H39" s="29"/>
      <c r="I39" s="29"/>
      <c r="J39" s="29"/>
      <c r="K39" s="41">
        <f>178+236</f>
        <v>414</v>
      </c>
      <c r="L39" s="29"/>
      <c r="M39" s="15"/>
      <c r="N39" s="12"/>
      <c r="O39" s="14"/>
      <c r="S39" s="15"/>
      <c r="T39" s="12"/>
      <c r="U39" s="14"/>
      <c r="V39" s="49">
        <v>40778</v>
      </c>
      <c r="W39" s="12"/>
      <c r="X39" s="14"/>
      <c r="Y39" s="15"/>
      <c r="Z39" s="12"/>
      <c r="AA39" s="14"/>
      <c r="AB39" s="15"/>
      <c r="AC39" s="12"/>
      <c r="AD39" s="14"/>
      <c r="AE39" s="15"/>
      <c r="AF39" s="12"/>
      <c r="AG39" s="14"/>
      <c r="AH39" s="15"/>
      <c r="AI39" s="16"/>
      <c r="AJ39" s="17"/>
      <c r="AK39" s="15"/>
      <c r="AL39" s="16"/>
      <c r="AM39" s="18"/>
      <c r="AN39" s="49">
        <v>40942</v>
      </c>
      <c r="AO39" s="16"/>
      <c r="AP39" s="18"/>
      <c r="AQ39" s="15"/>
      <c r="AR39" s="16"/>
      <c r="AS39" s="18"/>
      <c r="AT39" s="15"/>
      <c r="AU39" s="16"/>
      <c r="AV39" s="18"/>
    </row>
    <row r="40" spans="1:48">
      <c r="A40" s="19" t="s">
        <v>135</v>
      </c>
      <c r="B40" s="12">
        <f t="shared" si="11"/>
        <v>486</v>
      </c>
      <c r="D40" s="40">
        <f t="shared" si="9"/>
        <v>761</v>
      </c>
      <c r="E40" s="40">
        <f t="shared" si="10"/>
        <v>217.4</v>
      </c>
      <c r="F40" s="40">
        <f t="shared" si="4"/>
        <v>251</v>
      </c>
      <c r="G40" s="40">
        <f t="shared" si="2"/>
        <v>348</v>
      </c>
      <c r="H40" s="29">
        <f t="shared" si="3"/>
        <v>63.6</v>
      </c>
      <c r="I40" s="29">
        <f t="shared" si="5"/>
        <v>102.9</v>
      </c>
      <c r="J40" s="29">
        <f t="shared" si="6"/>
        <v>85.2</v>
      </c>
      <c r="K40" s="29">
        <f t="shared" si="7"/>
        <v>105.30000000000001</v>
      </c>
      <c r="L40" s="29">
        <f t="shared" si="8"/>
        <v>78.400000000000006</v>
      </c>
      <c r="M40" s="15">
        <v>40689</v>
      </c>
      <c r="N40" s="22">
        <v>232</v>
      </c>
      <c r="O40" s="14">
        <v>254</v>
      </c>
      <c r="S40" s="15">
        <v>40750</v>
      </c>
      <c r="T40" s="12">
        <v>360</v>
      </c>
      <c r="U40" s="14">
        <v>401</v>
      </c>
      <c r="V40" s="15">
        <v>40778</v>
      </c>
      <c r="W40" s="12">
        <v>91.4</v>
      </c>
      <c r="X40" s="14">
        <v>126</v>
      </c>
      <c r="Y40" s="15">
        <v>40798</v>
      </c>
      <c r="Z40" s="12">
        <v>109</v>
      </c>
      <c r="AA40" s="14">
        <v>142</v>
      </c>
      <c r="AB40" s="15">
        <v>40819</v>
      </c>
      <c r="AC40" s="12">
        <v>150</v>
      </c>
      <c r="AD40" s="14">
        <v>198</v>
      </c>
      <c r="AE40" s="15">
        <v>40848</v>
      </c>
      <c r="AF40" s="12">
        <v>27.9</v>
      </c>
      <c r="AG40" s="14">
        <v>35.700000000000003</v>
      </c>
      <c r="AH40" s="15">
        <v>41245</v>
      </c>
      <c r="AI40" s="16">
        <v>44.9</v>
      </c>
      <c r="AJ40" s="17">
        <v>58</v>
      </c>
      <c r="AK40" s="15">
        <v>40913</v>
      </c>
      <c r="AL40" s="16">
        <v>36.700000000000003</v>
      </c>
      <c r="AM40" s="18">
        <v>48.5</v>
      </c>
      <c r="AN40" s="15">
        <v>40942</v>
      </c>
      <c r="AO40" s="16">
        <v>43.6</v>
      </c>
      <c r="AP40" s="18">
        <v>61.7</v>
      </c>
      <c r="AQ40" s="15">
        <v>40975</v>
      </c>
      <c r="AR40" s="16">
        <v>33.200000000000003</v>
      </c>
      <c r="AS40" s="18">
        <v>45.2</v>
      </c>
      <c r="AT40" s="15">
        <v>41004</v>
      </c>
      <c r="AU40" s="16">
        <v>52.8</v>
      </c>
      <c r="AV40" s="18">
        <v>74.3</v>
      </c>
    </row>
    <row r="41" spans="1:48">
      <c r="A41" s="19" t="s">
        <v>137</v>
      </c>
      <c r="B41" s="12">
        <f t="shared" si="11"/>
        <v>2614</v>
      </c>
      <c r="D41" s="40">
        <f t="shared" si="9"/>
        <v>794</v>
      </c>
      <c r="E41" s="40">
        <f t="shared" si="10"/>
        <v>907</v>
      </c>
      <c r="F41" s="40">
        <f t="shared" si="4"/>
        <v>406</v>
      </c>
      <c r="G41" s="40">
        <f t="shared" si="2"/>
        <v>416</v>
      </c>
      <c r="H41" s="29">
        <f t="shared" si="3"/>
        <v>416</v>
      </c>
      <c r="I41" s="29">
        <f t="shared" si="5"/>
        <v>229</v>
      </c>
      <c r="J41" s="29">
        <f t="shared" si="6"/>
        <v>283</v>
      </c>
      <c r="K41" s="29">
        <f t="shared" si="7"/>
        <v>309</v>
      </c>
      <c r="L41" s="29">
        <f t="shared" si="8"/>
        <v>172.8</v>
      </c>
      <c r="M41" s="15">
        <v>40689</v>
      </c>
      <c r="N41" s="22">
        <v>1301</v>
      </c>
      <c r="O41" s="14">
        <v>1313</v>
      </c>
      <c r="S41" s="15">
        <v>40750</v>
      </c>
      <c r="T41" s="12">
        <v>379</v>
      </c>
      <c r="U41" s="14">
        <v>415</v>
      </c>
      <c r="V41" s="15">
        <v>40778</v>
      </c>
      <c r="W41" s="12">
        <v>420</v>
      </c>
      <c r="X41" s="14">
        <v>487</v>
      </c>
      <c r="Y41" s="15">
        <v>40798</v>
      </c>
      <c r="Z41" s="12">
        <v>190</v>
      </c>
      <c r="AA41" s="14">
        <v>216</v>
      </c>
      <c r="AB41" s="15">
        <v>40819</v>
      </c>
      <c r="AC41" s="12">
        <v>178</v>
      </c>
      <c r="AD41" s="14">
        <v>238</v>
      </c>
      <c r="AE41" s="15">
        <v>40848</v>
      </c>
      <c r="AF41" s="12">
        <v>195</v>
      </c>
      <c r="AG41" s="14">
        <v>221</v>
      </c>
      <c r="AH41" s="15">
        <v>41245</v>
      </c>
      <c r="AI41" s="16">
        <v>101</v>
      </c>
      <c r="AJ41" s="17">
        <v>128</v>
      </c>
      <c r="AK41" s="15">
        <v>40913</v>
      </c>
      <c r="AL41" s="16">
        <v>122</v>
      </c>
      <c r="AM41" s="18">
        <v>161</v>
      </c>
      <c r="AN41" s="15">
        <v>40942</v>
      </c>
      <c r="AO41" s="16">
        <v>132</v>
      </c>
      <c r="AP41" s="18">
        <v>177</v>
      </c>
      <c r="AQ41" s="15">
        <v>40975</v>
      </c>
      <c r="AR41" s="16">
        <v>73</v>
      </c>
      <c r="AS41" s="18">
        <v>99.8</v>
      </c>
      <c r="AT41" s="15">
        <v>41004</v>
      </c>
      <c r="AU41" s="16">
        <v>97.3</v>
      </c>
      <c r="AV41" s="18">
        <v>131</v>
      </c>
    </row>
    <row r="42" spans="1:48">
      <c r="A42" s="8" t="s">
        <v>139</v>
      </c>
      <c r="B42" s="10">
        <f t="shared" si="11"/>
        <v>2796</v>
      </c>
      <c r="C42" s="10"/>
      <c r="D42" s="24">
        <f t="shared" si="9"/>
        <v>1300</v>
      </c>
      <c r="E42" s="24">
        <f t="shared" si="10"/>
        <v>1466</v>
      </c>
      <c r="F42" s="24">
        <f t="shared" si="4"/>
        <v>975</v>
      </c>
      <c r="G42" s="24">
        <f t="shared" si="2"/>
        <v>494</v>
      </c>
      <c r="H42" s="24">
        <f t="shared" si="3"/>
        <v>405</v>
      </c>
      <c r="I42" s="24">
        <f t="shared" si="5"/>
        <v>460</v>
      </c>
      <c r="J42" s="24">
        <f t="shared" si="6"/>
        <v>411</v>
      </c>
      <c r="K42" s="24">
        <f t="shared" si="7"/>
        <v>439</v>
      </c>
      <c r="L42" s="24">
        <f t="shared" si="8"/>
        <v>275</v>
      </c>
      <c r="M42" s="38">
        <v>40689</v>
      </c>
      <c r="N42" s="10">
        <v>1328</v>
      </c>
      <c r="O42" s="11">
        <v>1468</v>
      </c>
      <c r="P42" s="9"/>
      <c r="Q42" s="10"/>
      <c r="R42" s="11"/>
      <c r="S42" s="23">
        <v>40750</v>
      </c>
      <c r="T42" s="10">
        <v>592</v>
      </c>
      <c r="U42" s="11">
        <v>708</v>
      </c>
      <c r="V42" s="23">
        <v>40778</v>
      </c>
      <c r="W42" s="10">
        <v>674</v>
      </c>
      <c r="X42" s="11">
        <v>792</v>
      </c>
      <c r="Y42" s="23">
        <v>40798</v>
      </c>
      <c r="Z42" s="10">
        <v>451</v>
      </c>
      <c r="AA42" s="11">
        <v>524</v>
      </c>
      <c r="AB42" s="23">
        <v>40819</v>
      </c>
      <c r="AC42" s="10">
        <v>227</v>
      </c>
      <c r="AD42" s="11">
        <v>267</v>
      </c>
      <c r="AE42" s="23">
        <v>40848</v>
      </c>
      <c r="AF42" s="10">
        <v>175</v>
      </c>
      <c r="AG42" s="11">
        <v>230</v>
      </c>
      <c r="AH42" s="23">
        <v>41245</v>
      </c>
      <c r="AI42" s="24">
        <v>205</v>
      </c>
      <c r="AJ42" s="25">
        <v>255</v>
      </c>
      <c r="AK42" s="23">
        <v>40913</v>
      </c>
      <c r="AL42" s="26">
        <v>177</v>
      </c>
      <c r="AM42" s="27">
        <v>234</v>
      </c>
      <c r="AN42" s="23">
        <v>40942</v>
      </c>
      <c r="AO42" s="26">
        <v>188</v>
      </c>
      <c r="AP42" s="27">
        <v>251</v>
      </c>
      <c r="AQ42" s="23">
        <v>40975</v>
      </c>
      <c r="AR42" s="26">
        <v>116</v>
      </c>
      <c r="AS42" s="27">
        <v>159</v>
      </c>
      <c r="AT42" s="23">
        <v>41004</v>
      </c>
      <c r="AU42" s="26">
        <v>128</v>
      </c>
      <c r="AV42" s="27">
        <v>181</v>
      </c>
    </row>
    <row r="43" spans="1:48">
      <c r="A43" s="28" t="s">
        <v>177</v>
      </c>
      <c r="AT43" s="2">
        <v>41016</v>
      </c>
      <c r="AU43" s="16">
        <v>26.8</v>
      </c>
      <c r="AV43" s="18">
        <v>35.299999999999997</v>
      </c>
    </row>
    <row r="44" spans="1:48">
      <c r="A44" s="28" t="s">
        <v>178</v>
      </c>
      <c r="AT44" s="2">
        <v>41016</v>
      </c>
      <c r="AU44" s="16">
        <v>75.099999999999994</v>
      </c>
      <c r="AV44" s="18">
        <v>108</v>
      </c>
    </row>
    <row r="45" spans="1:48">
      <c r="A45" s="28" t="s">
        <v>179</v>
      </c>
      <c r="AT45" s="2">
        <v>41016</v>
      </c>
      <c r="AU45" s="16">
        <v>11.4</v>
      </c>
      <c r="AV45" s="18">
        <v>15.2</v>
      </c>
    </row>
    <row r="46" spans="1:48">
      <c r="A46" s="28" t="s">
        <v>180</v>
      </c>
      <c r="AT46" s="2">
        <v>41005</v>
      </c>
      <c r="AU46" s="16">
        <v>118</v>
      </c>
      <c r="AV46" s="18">
        <v>168</v>
      </c>
    </row>
    <row r="47" spans="1:48">
      <c r="A47" s="28" t="s">
        <v>181</v>
      </c>
      <c r="AT47" s="2">
        <v>41005</v>
      </c>
      <c r="AU47" s="16">
        <v>261</v>
      </c>
      <c r="AV47" s="18">
        <v>367</v>
      </c>
    </row>
    <row r="48" spans="1:48">
      <c r="A48" s="28" t="s">
        <v>182</v>
      </c>
      <c r="AT48" s="2">
        <v>41005</v>
      </c>
      <c r="AU48" s="16">
        <v>108</v>
      </c>
      <c r="AV48" s="18">
        <v>149</v>
      </c>
    </row>
  </sheetData>
  <mergeCells count="12">
    <mergeCell ref="AT2:AV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G97"/>
  <sheetViews>
    <sheetView topLeftCell="A73" workbookViewId="0">
      <selection activeCell="I67" sqref="I67:I68"/>
    </sheetView>
  </sheetViews>
  <sheetFormatPr defaultRowHeight="13.5"/>
  <cols>
    <col min="1" max="1" width="6.5" customWidth="1"/>
    <col min="3" max="3" width="10" customWidth="1"/>
    <col min="4" max="4" width="12.125" bestFit="1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8.4</v>
      </c>
      <c r="C4" s="1">
        <v>38.498333333333335</v>
      </c>
      <c r="D4" s="1">
        <v>141.85333333333332</v>
      </c>
      <c r="E4" t="s">
        <v>7</v>
      </c>
      <c r="F4" t="s">
        <v>8</v>
      </c>
      <c r="G4" s="2"/>
    </row>
    <row r="5" spans="1:7">
      <c r="A5" t="s">
        <v>9</v>
      </c>
      <c r="B5">
        <v>13.100000000000001</v>
      </c>
      <c r="C5" s="1">
        <v>38.5</v>
      </c>
      <c r="D5" s="1">
        <v>142.08166666666668</v>
      </c>
      <c r="E5" t="s">
        <v>7</v>
      </c>
      <c r="F5" t="s">
        <v>10</v>
      </c>
      <c r="G5" s="2"/>
    </row>
    <row r="6" spans="1:7">
      <c r="A6" t="s">
        <v>11</v>
      </c>
      <c r="B6">
        <v>31</v>
      </c>
      <c r="C6" s="1">
        <v>38.25</v>
      </c>
      <c r="D6" s="1">
        <v>141.85</v>
      </c>
      <c r="E6" t="s">
        <v>7</v>
      </c>
      <c r="F6" t="s">
        <v>12</v>
      </c>
      <c r="G6" s="2"/>
    </row>
    <row r="7" spans="1:7">
      <c r="A7" t="s">
        <v>13</v>
      </c>
      <c r="B7">
        <v>79</v>
      </c>
      <c r="C7" s="1">
        <v>38.085000000000001</v>
      </c>
      <c r="D7" s="1">
        <v>141.25833333333333</v>
      </c>
      <c r="E7" t="s">
        <v>7</v>
      </c>
      <c r="F7" t="s">
        <v>14</v>
      </c>
      <c r="G7" s="2"/>
    </row>
    <row r="8" spans="1:7">
      <c r="A8" t="s">
        <v>15</v>
      </c>
      <c r="B8">
        <v>700</v>
      </c>
      <c r="C8" s="1">
        <v>38.083333333333336</v>
      </c>
      <c r="D8" s="1">
        <v>141.48666666666668</v>
      </c>
      <c r="E8" t="s">
        <v>7</v>
      </c>
      <c r="F8" t="s">
        <v>16</v>
      </c>
      <c r="G8" s="2"/>
    </row>
    <row r="9" spans="1:7">
      <c r="A9" t="s">
        <v>17</v>
      </c>
      <c r="B9">
        <v>51</v>
      </c>
      <c r="C9" s="1">
        <v>37.75</v>
      </c>
      <c r="D9" s="1">
        <v>141.25666666666666</v>
      </c>
      <c r="E9" t="s">
        <v>7</v>
      </c>
      <c r="F9" t="s">
        <v>18</v>
      </c>
      <c r="G9" s="2"/>
    </row>
    <row r="10" spans="1:7">
      <c r="A10" t="s">
        <v>19</v>
      </c>
      <c r="B10">
        <v>151</v>
      </c>
      <c r="C10" s="1">
        <v>37.748333333333299</v>
      </c>
      <c r="D10" s="1">
        <v>141.49</v>
      </c>
      <c r="E10" t="s">
        <v>7</v>
      </c>
      <c r="F10" t="s">
        <v>20</v>
      </c>
      <c r="G10" s="2"/>
    </row>
    <row r="11" spans="1:7">
      <c r="A11" t="s">
        <v>21</v>
      </c>
      <c r="B11">
        <v>340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2"/>
    </row>
    <row r="12" spans="1:7">
      <c r="A12" t="s">
        <v>23</v>
      </c>
      <c r="B12">
        <v>88</v>
      </c>
      <c r="C12" s="1">
        <v>37.581666666666663</v>
      </c>
      <c r="D12" s="1">
        <v>141.60666666666665</v>
      </c>
      <c r="E12" t="s">
        <v>7</v>
      </c>
      <c r="F12" t="s">
        <v>24</v>
      </c>
      <c r="G12" s="2"/>
    </row>
    <row r="13" spans="1:7">
      <c r="A13" t="s">
        <v>25</v>
      </c>
      <c r="B13">
        <v>360</v>
      </c>
      <c r="C13" s="1">
        <v>37.416666666666664</v>
      </c>
      <c r="D13" s="1">
        <v>141.38166666666666</v>
      </c>
      <c r="E13" t="s">
        <v>7</v>
      </c>
      <c r="F13" t="s">
        <v>26</v>
      </c>
      <c r="G13" s="2"/>
    </row>
    <row r="14" spans="1:7">
      <c r="A14" t="s">
        <v>27</v>
      </c>
      <c r="B14">
        <v>113</v>
      </c>
      <c r="C14" s="1">
        <v>37.416666666666664</v>
      </c>
      <c r="D14" s="1">
        <v>141.60666666666665</v>
      </c>
      <c r="E14" t="s">
        <v>7</v>
      </c>
      <c r="F14" t="s">
        <v>28</v>
      </c>
      <c r="G14" s="2"/>
    </row>
    <row r="15" spans="1:7">
      <c r="A15" t="s">
        <v>29</v>
      </c>
      <c r="B15">
        <v>10.1</v>
      </c>
      <c r="C15" s="1">
        <v>37.5</v>
      </c>
      <c r="D15" s="1">
        <v>142</v>
      </c>
      <c r="E15" t="s">
        <v>7</v>
      </c>
      <c r="F15" t="s">
        <v>30</v>
      </c>
      <c r="G15" s="2"/>
    </row>
    <row r="16" spans="1:7">
      <c r="A16" t="s">
        <v>31</v>
      </c>
      <c r="B16">
        <v>138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/>
    </row>
    <row r="17" spans="1:7">
      <c r="A17" t="s">
        <v>33</v>
      </c>
      <c r="B17">
        <v>116</v>
      </c>
      <c r="C17" s="1">
        <v>37.25</v>
      </c>
      <c r="D17" s="1">
        <v>141.60666666666665</v>
      </c>
      <c r="E17" t="s">
        <v>7</v>
      </c>
      <c r="F17" t="s">
        <v>34</v>
      </c>
      <c r="G17" s="2"/>
    </row>
    <row r="18" spans="1:7">
      <c r="A18" t="s">
        <v>35</v>
      </c>
      <c r="B18">
        <v>430</v>
      </c>
      <c r="C18" s="1">
        <v>37.081666666666663</v>
      </c>
      <c r="D18" s="1">
        <v>141.13999999999999</v>
      </c>
      <c r="E18" t="s">
        <v>7</v>
      </c>
      <c r="F18" t="s">
        <v>36</v>
      </c>
      <c r="G18" s="2"/>
    </row>
    <row r="19" spans="1:7">
      <c r="A19" t="s">
        <v>37</v>
      </c>
      <c r="B19">
        <v>181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/>
    </row>
    <row r="20" spans="1:7">
      <c r="A20" t="s">
        <v>39</v>
      </c>
      <c r="B20">
        <v>50</v>
      </c>
      <c r="C20" s="1">
        <v>37.081666666666663</v>
      </c>
      <c r="D20" s="1">
        <v>141.48833333333334</v>
      </c>
      <c r="E20" t="s">
        <v>7</v>
      </c>
      <c r="F20" t="s">
        <v>40</v>
      </c>
      <c r="G20" s="2"/>
    </row>
    <row r="21" spans="1:7">
      <c r="A21" t="s">
        <v>41</v>
      </c>
      <c r="B21">
        <v>69</v>
      </c>
      <c r="C21" s="1">
        <v>37</v>
      </c>
      <c r="D21" s="1">
        <v>141.75166666666667</v>
      </c>
      <c r="E21" t="s">
        <v>7</v>
      </c>
      <c r="F21" t="s">
        <v>42</v>
      </c>
      <c r="G21" s="2"/>
    </row>
    <row r="22" spans="1:7">
      <c r="A22" t="s">
        <v>43</v>
      </c>
      <c r="B22">
        <v>158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/>
    </row>
    <row r="23" spans="1:7">
      <c r="A23" t="s">
        <v>45</v>
      </c>
      <c r="B23">
        <v>67</v>
      </c>
      <c r="C23" s="1">
        <v>36.916666666666664</v>
      </c>
      <c r="D23" s="1">
        <v>141.37166666666667</v>
      </c>
      <c r="E23" t="s">
        <v>7</v>
      </c>
      <c r="F23" t="s">
        <v>46</v>
      </c>
      <c r="G23" s="2"/>
    </row>
    <row r="24" spans="1:7">
      <c r="A24" t="s">
        <v>47</v>
      </c>
      <c r="B24">
        <v>440</v>
      </c>
      <c r="C24" s="1">
        <v>36.748333333333335</v>
      </c>
      <c r="D24" s="1">
        <v>140.88333333333333</v>
      </c>
      <c r="E24" t="s">
        <v>7</v>
      </c>
      <c r="F24" t="s">
        <v>48</v>
      </c>
      <c r="G24" s="2"/>
    </row>
    <row r="25" spans="1:7">
      <c r="A25" t="s">
        <v>49</v>
      </c>
      <c r="B25">
        <v>250</v>
      </c>
      <c r="C25" s="1">
        <v>36.748333333333335</v>
      </c>
      <c r="D25" s="1">
        <v>140.94999999999999</v>
      </c>
      <c r="E25" t="s">
        <v>7</v>
      </c>
      <c r="F25" t="s">
        <v>50</v>
      </c>
      <c r="G25" s="2"/>
    </row>
    <row r="26" spans="1:7">
      <c r="A26" t="s">
        <v>51</v>
      </c>
      <c r="B26">
        <v>46</v>
      </c>
      <c r="C26" s="1">
        <v>36.748333333333335</v>
      </c>
      <c r="D26" s="1">
        <v>141.18333333333334</v>
      </c>
      <c r="E26" t="s">
        <v>7</v>
      </c>
      <c r="F26" t="s">
        <v>52</v>
      </c>
      <c r="G26" s="2"/>
    </row>
    <row r="27" spans="1:7">
      <c r="A27" t="s">
        <v>53</v>
      </c>
      <c r="B27">
        <v>104</v>
      </c>
      <c r="C27" s="1">
        <v>36.418333333333337</v>
      </c>
      <c r="D27" s="1">
        <v>140.71666666666667</v>
      </c>
      <c r="E27" t="s">
        <v>7</v>
      </c>
      <c r="F27" t="s">
        <v>54</v>
      </c>
      <c r="G27" s="2"/>
    </row>
    <row r="28" spans="1:7">
      <c r="A28" t="s">
        <v>55</v>
      </c>
      <c r="B28">
        <v>50</v>
      </c>
      <c r="C28" s="1">
        <v>36.414999999999999</v>
      </c>
      <c r="D28" s="1">
        <v>140.94999999999999</v>
      </c>
      <c r="E28" t="s">
        <v>7</v>
      </c>
      <c r="F28" t="s">
        <v>56</v>
      </c>
      <c r="G28" s="2"/>
    </row>
    <row r="29" spans="1:7">
      <c r="A29" t="s">
        <v>57</v>
      </c>
      <c r="B29">
        <v>62</v>
      </c>
      <c r="C29" s="1">
        <v>36.748333333333335</v>
      </c>
      <c r="D29" s="1">
        <v>140.88333333333333</v>
      </c>
      <c r="E29" t="s">
        <v>7</v>
      </c>
      <c r="F29" t="s">
        <v>58</v>
      </c>
      <c r="G29" s="2"/>
    </row>
    <row r="30" spans="1:7">
      <c r="A30" t="s">
        <v>59</v>
      </c>
      <c r="B30">
        <v>55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/>
    </row>
    <row r="31" spans="1:7">
      <c r="A31" t="s">
        <v>61</v>
      </c>
      <c r="B31">
        <v>42</v>
      </c>
      <c r="C31" s="1">
        <v>36.078333333333333</v>
      </c>
      <c r="D31" s="1">
        <v>140.94999999999999</v>
      </c>
      <c r="E31" t="s">
        <v>7</v>
      </c>
      <c r="F31" t="s">
        <v>62</v>
      </c>
      <c r="G31" s="2"/>
    </row>
    <row r="32" spans="1:7">
      <c r="A32" t="s">
        <v>63</v>
      </c>
      <c r="B32">
        <v>17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/>
    </row>
    <row r="33" spans="1:7">
      <c r="A33" t="s">
        <v>65</v>
      </c>
      <c r="B33">
        <v>40</v>
      </c>
      <c r="C33" s="1">
        <v>35.748333333333335</v>
      </c>
      <c r="D33" s="1">
        <v>141.18333333333334</v>
      </c>
      <c r="E33" t="s">
        <v>7</v>
      </c>
      <c r="F33" t="s">
        <v>66</v>
      </c>
      <c r="G33" s="2"/>
    </row>
    <row r="34" spans="1:7">
      <c r="A34">
        <v>1</v>
      </c>
      <c r="B34" s="3">
        <v>4300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/>
    </row>
    <row r="35" spans="1:7">
      <c r="A35">
        <v>2</v>
      </c>
      <c r="B35" s="3">
        <v>3300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/>
    </row>
    <row r="36" spans="1:7">
      <c r="A36">
        <v>3</v>
      </c>
      <c r="B36" s="3">
        <v>410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/>
    </row>
    <row r="37" spans="1:7">
      <c r="A37">
        <v>4</v>
      </c>
      <c r="B37" s="3">
        <v>480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/>
    </row>
    <row r="38" spans="1:7">
      <c r="A38">
        <v>5</v>
      </c>
      <c r="B38" s="3">
        <v>44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/>
    </row>
    <row r="39" spans="1:7">
      <c r="A39">
        <v>6</v>
      </c>
      <c r="B39" s="3">
        <v>76</v>
      </c>
      <c r="C39" s="1">
        <v>37.5</v>
      </c>
      <c r="D39" s="1">
        <v>141.19999999999999</v>
      </c>
      <c r="E39" t="s">
        <v>67</v>
      </c>
      <c r="F39" t="s">
        <v>73</v>
      </c>
      <c r="G39" s="2"/>
    </row>
    <row r="40" spans="1:7">
      <c r="A40">
        <v>7</v>
      </c>
      <c r="B40" s="3">
        <v>400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/>
    </row>
    <row r="41" spans="1:7">
      <c r="A41">
        <v>8</v>
      </c>
      <c r="B41" s="3">
        <v>96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/>
    </row>
    <row r="42" spans="1:7">
      <c r="A42">
        <v>9</v>
      </c>
      <c r="B42" s="3">
        <v>27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/>
    </row>
    <row r="43" spans="1:7">
      <c r="A43">
        <v>10</v>
      </c>
      <c r="B43" s="3">
        <v>177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/>
    </row>
    <row r="44" spans="1:7">
      <c r="A44">
        <v>11</v>
      </c>
      <c r="B44" s="3">
        <v>240</v>
      </c>
      <c r="C44" s="1">
        <v>37.6</v>
      </c>
      <c r="D44" s="1">
        <v>141.0611111111111</v>
      </c>
      <c r="E44" t="s">
        <v>67</v>
      </c>
      <c r="F44" t="s">
        <v>78</v>
      </c>
      <c r="G44" s="2"/>
    </row>
    <row r="45" spans="1:7">
      <c r="A45">
        <v>12</v>
      </c>
      <c r="B45" s="3">
        <v>650</v>
      </c>
      <c r="C45" s="1">
        <v>37.552777777777777</v>
      </c>
      <c r="D45" s="1">
        <v>141.0625</v>
      </c>
      <c r="E45" t="s">
        <v>67</v>
      </c>
      <c r="F45" t="s">
        <v>79</v>
      </c>
      <c r="G45" s="2"/>
    </row>
    <row r="46" spans="1:7">
      <c r="A46">
        <v>13</v>
      </c>
      <c r="B46" s="3">
        <v>1860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/>
    </row>
    <row r="47" spans="1:7">
      <c r="A47">
        <v>14</v>
      </c>
      <c r="B47" s="3">
        <v>610</v>
      </c>
      <c r="C47" s="1">
        <v>37.15</v>
      </c>
      <c r="D47" s="1">
        <v>141.03749999999999</v>
      </c>
      <c r="E47" t="s">
        <v>67</v>
      </c>
      <c r="F47" t="s">
        <v>81</v>
      </c>
      <c r="G47" s="2"/>
    </row>
    <row r="48" spans="1:7">
      <c r="A48">
        <v>15</v>
      </c>
      <c r="B48" s="3">
        <v>74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/>
    </row>
    <row r="49" spans="1:7">
      <c r="A49">
        <v>16</v>
      </c>
      <c r="B49" s="3">
        <v>990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/>
    </row>
    <row r="50" spans="1:7">
      <c r="A50">
        <v>17</v>
      </c>
      <c r="B50" s="3">
        <v>480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/>
    </row>
    <row r="51" spans="1:7">
      <c r="A51">
        <v>18</v>
      </c>
      <c r="B51" s="3">
        <v>360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/>
    </row>
    <row r="52" spans="1:7">
      <c r="A52">
        <v>19</v>
      </c>
      <c r="B52" s="3">
        <v>1160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/>
    </row>
    <row r="53" spans="1:7">
      <c r="A53">
        <v>20</v>
      </c>
      <c r="B53" s="3">
        <v>480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/>
    </row>
    <row r="54" spans="1:7">
      <c r="A54">
        <v>21</v>
      </c>
      <c r="B54" s="3">
        <v>610</v>
      </c>
      <c r="C54" s="1">
        <v>36.966666666666669</v>
      </c>
      <c r="D54" s="1">
        <v>141</v>
      </c>
      <c r="E54" t="s">
        <v>67</v>
      </c>
      <c r="F54" t="s">
        <v>88</v>
      </c>
      <c r="G54" s="2"/>
    </row>
    <row r="55" spans="1:7">
      <c r="A55">
        <v>22</v>
      </c>
      <c r="B55" s="3">
        <v>63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/>
    </row>
    <row r="56" spans="1:7">
      <c r="A56">
        <v>23</v>
      </c>
      <c r="B56" s="3">
        <v>65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/>
    </row>
    <row r="57" spans="1:7">
      <c r="A57">
        <v>24</v>
      </c>
      <c r="B57" s="3">
        <v>217</v>
      </c>
      <c r="C57" s="1">
        <v>37.75</v>
      </c>
      <c r="D57" s="1">
        <v>141.08333333333334</v>
      </c>
      <c r="E57" t="s">
        <v>67</v>
      </c>
      <c r="F57" t="s">
        <v>91</v>
      </c>
      <c r="G57" s="2"/>
    </row>
    <row r="58" spans="1:7">
      <c r="A58">
        <v>29</v>
      </c>
      <c r="B58" s="3">
        <v>186</v>
      </c>
      <c r="C58" s="1">
        <v>37</v>
      </c>
      <c r="D58" s="1">
        <v>141.08333333333334</v>
      </c>
      <c r="E58" t="s">
        <v>67</v>
      </c>
      <c r="F58" t="s">
        <v>92</v>
      </c>
      <c r="G58" s="2"/>
    </row>
    <row r="59" spans="1:7">
      <c r="A59" t="s">
        <v>93</v>
      </c>
      <c r="B59">
        <v>64.599999999999994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2"/>
    </row>
    <row r="60" spans="1:7">
      <c r="A60" t="s">
        <v>96</v>
      </c>
      <c r="B60">
        <v>15.7</v>
      </c>
      <c r="C60" s="1">
        <v>37.886499999999998</v>
      </c>
      <c r="D60" s="1">
        <v>140.9563</v>
      </c>
      <c r="E60" t="s">
        <v>94</v>
      </c>
      <c r="F60" t="s">
        <v>97</v>
      </c>
      <c r="G60" s="2"/>
    </row>
    <row r="61" spans="1:7">
      <c r="A61" t="s">
        <v>98</v>
      </c>
      <c r="B61">
        <v>77.099999999999994</v>
      </c>
      <c r="C61" s="1">
        <v>37.886499999999998</v>
      </c>
      <c r="D61" s="1">
        <v>141.0368</v>
      </c>
      <c r="E61" t="s">
        <v>94</v>
      </c>
      <c r="F61" t="s">
        <v>99</v>
      </c>
      <c r="G61" s="2"/>
    </row>
    <row r="62" spans="1:7">
      <c r="A62" t="s">
        <v>100</v>
      </c>
      <c r="B62">
        <v>38.6</v>
      </c>
      <c r="C62" s="1">
        <v>37.750300000000003</v>
      </c>
      <c r="D62" s="1">
        <v>141.0164</v>
      </c>
      <c r="E62" t="s">
        <v>94</v>
      </c>
      <c r="F62" t="s">
        <v>101</v>
      </c>
      <c r="G62" s="2"/>
    </row>
    <row r="63" spans="1:7">
      <c r="A63" t="s">
        <v>102</v>
      </c>
      <c r="B63">
        <v>0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2"/>
    </row>
    <row r="64" spans="1:7">
      <c r="A64" t="s">
        <v>104</v>
      </c>
      <c r="B64">
        <v>226</v>
      </c>
      <c r="C64" s="1">
        <v>37.750300000000003</v>
      </c>
      <c r="D64" s="1">
        <v>141.0625</v>
      </c>
      <c r="E64" t="s">
        <v>94</v>
      </c>
      <c r="F64" t="s">
        <v>105</v>
      </c>
      <c r="G64" s="2"/>
    </row>
    <row r="65" spans="1:7">
      <c r="A65" s="34" t="s">
        <v>472</v>
      </c>
      <c r="C65" s="1">
        <v>37.783333333333331</v>
      </c>
      <c r="D65" s="1">
        <v>141.08333333333334</v>
      </c>
      <c r="E65" t="s">
        <v>94</v>
      </c>
      <c r="F65" s="12" t="s">
        <v>469</v>
      </c>
      <c r="G65" s="42"/>
    </row>
    <row r="66" spans="1:7">
      <c r="A66" s="34" t="s">
        <v>473</v>
      </c>
      <c r="C66" s="1">
        <v>37.783333333333331</v>
      </c>
      <c r="D66" s="1">
        <v>141.23333333333332</v>
      </c>
      <c r="E66" t="s">
        <v>94</v>
      </c>
      <c r="F66" s="12" t="s">
        <v>470</v>
      </c>
      <c r="G66" s="42"/>
    </row>
    <row r="67" spans="1:7">
      <c r="A67" s="34" t="s">
        <v>474</v>
      </c>
      <c r="C67" s="1">
        <v>37.799999999999997</v>
      </c>
      <c r="D67" s="1">
        <v>141.36666666666667</v>
      </c>
      <c r="E67" t="s">
        <v>94</v>
      </c>
      <c r="F67" s="12" t="s">
        <v>471</v>
      </c>
      <c r="G67" s="42"/>
    </row>
    <row r="68" spans="1:7">
      <c r="A68" t="s">
        <v>106</v>
      </c>
      <c r="B68">
        <v>139.69999999999999</v>
      </c>
      <c r="C68" s="1">
        <v>37.683</v>
      </c>
      <c r="D68" s="1">
        <v>141.02289999999999</v>
      </c>
      <c r="E68" t="s">
        <v>94</v>
      </c>
      <c r="F68" s="12" t="s">
        <v>107</v>
      </c>
      <c r="G68" s="42"/>
    </row>
    <row r="69" spans="1:7">
      <c r="A69" t="s">
        <v>108</v>
      </c>
      <c r="B69">
        <v>142.69999999999999</v>
      </c>
      <c r="C69" s="1">
        <v>37.683</v>
      </c>
      <c r="D69" s="1">
        <v>141.0394</v>
      </c>
      <c r="E69" t="s">
        <v>94</v>
      </c>
      <c r="F69" s="12" t="s">
        <v>109</v>
      </c>
      <c r="G69" s="42"/>
    </row>
    <row r="70" spans="1:7">
      <c r="A70" t="s">
        <v>110</v>
      </c>
      <c r="B70">
        <v>233</v>
      </c>
      <c r="C70" s="1">
        <v>37.683</v>
      </c>
      <c r="D70" s="1">
        <v>141.04419999999999</v>
      </c>
      <c r="E70" t="s">
        <v>94</v>
      </c>
      <c r="F70" s="12" t="s">
        <v>111</v>
      </c>
      <c r="G70" s="42"/>
    </row>
    <row r="71" spans="1:7">
      <c r="A71" s="34" t="s">
        <v>490</v>
      </c>
      <c r="C71" s="1">
        <v>37.633333333333333</v>
      </c>
      <c r="D71" s="1">
        <v>141.01666666666668</v>
      </c>
      <c r="E71" t="s">
        <v>94</v>
      </c>
      <c r="F71" s="12" t="s">
        <v>479</v>
      </c>
      <c r="G71" s="42"/>
    </row>
    <row r="72" spans="1:7">
      <c r="A72" s="34" t="s">
        <v>491</v>
      </c>
      <c r="C72" s="1">
        <v>37.633333333333333</v>
      </c>
      <c r="D72" s="1">
        <v>141.03333333333333</v>
      </c>
      <c r="E72" t="s">
        <v>94</v>
      </c>
      <c r="F72" s="12" t="s">
        <v>483</v>
      </c>
      <c r="G72" s="42"/>
    </row>
    <row r="73" spans="1:7">
      <c r="A73" s="34" t="s">
        <v>492</v>
      </c>
      <c r="C73" s="1">
        <v>37.616666666666667</v>
      </c>
      <c r="D73" s="1">
        <v>141.03333333333333</v>
      </c>
      <c r="E73" t="s">
        <v>94</v>
      </c>
      <c r="F73" s="12" t="s">
        <v>480</v>
      </c>
      <c r="G73" s="42"/>
    </row>
    <row r="74" spans="1:7">
      <c r="A74" s="34" t="s">
        <v>493</v>
      </c>
      <c r="C74" s="1">
        <v>37.616666666666667</v>
      </c>
      <c r="D74" s="1">
        <v>141.11666666666667</v>
      </c>
      <c r="E74" t="s">
        <v>94</v>
      </c>
      <c r="F74" s="12" t="s">
        <v>481</v>
      </c>
      <c r="G74" s="42"/>
    </row>
    <row r="75" spans="1:7">
      <c r="A75" s="34" t="s">
        <v>494</v>
      </c>
      <c r="C75" s="1">
        <v>37.616666666666667</v>
      </c>
      <c r="D75" s="1">
        <v>141.21666666666667</v>
      </c>
      <c r="E75" t="s">
        <v>94</v>
      </c>
      <c r="F75" s="12" t="s">
        <v>482</v>
      </c>
      <c r="G75" s="42"/>
    </row>
    <row r="76" spans="1:7">
      <c r="A76" s="34" t="s">
        <v>495</v>
      </c>
      <c r="C76" s="1">
        <v>37.416666666666664</v>
      </c>
      <c r="D76" s="1">
        <v>141.35</v>
      </c>
      <c r="E76" t="s">
        <v>94</v>
      </c>
      <c r="F76" s="12" t="s">
        <v>489</v>
      </c>
      <c r="G76" s="42"/>
    </row>
    <row r="77" spans="1:7">
      <c r="A77" s="34" t="s">
        <v>496</v>
      </c>
      <c r="C77" s="1">
        <v>37.166666666666664</v>
      </c>
      <c r="D77" s="1">
        <v>141</v>
      </c>
      <c r="E77" t="s">
        <v>94</v>
      </c>
      <c r="F77" s="12" t="s">
        <v>484</v>
      </c>
      <c r="G77" s="42"/>
    </row>
    <row r="78" spans="1:7">
      <c r="A78" s="34" t="s">
        <v>497</v>
      </c>
      <c r="C78" s="1">
        <v>37.18333333333333</v>
      </c>
      <c r="D78" s="1">
        <v>141</v>
      </c>
      <c r="E78" t="s">
        <v>94</v>
      </c>
      <c r="F78" s="12" t="s">
        <v>485</v>
      </c>
      <c r="G78" s="42"/>
    </row>
    <row r="79" spans="1:7">
      <c r="A79" s="34" t="s">
        <v>498</v>
      </c>
      <c r="C79" s="1">
        <v>37.18333333333333</v>
      </c>
      <c r="D79" s="1">
        <v>141.03333333333333</v>
      </c>
      <c r="E79" t="s">
        <v>94</v>
      </c>
      <c r="F79" s="12" t="s">
        <v>486</v>
      </c>
      <c r="G79" s="42"/>
    </row>
    <row r="80" spans="1:7">
      <c r="A80" s="34" t="s">
        <v>499</v>
      </c>
      <c r="C80" s="1">
        <v>37.166666666666664</v>
      </c>
      <c r="D80" s="1">
        <v>141.08333333333334</v>
      </c>
      <c r="E80" t="s">
        <v>94</v>
      </c>
      <c r="F80" s="12" t="s">
        <v>487</v>
      </c>
      <c r="G80" s="42"/>
    </row>
    <row r="81" spans="1:7">
      <c r="A81" s="34" t="s">
        <v>500</v>
      </c>
      <c r="C81" s="1">
        <v>37.18333333333333</v>
      </c>
      <c r="D81" s="1">
        <v>141.15</v>
      </c>
      <c r="E81" t="s">
        <v>94</v>
      </c>
      <c r="F81" s="12" t="s">
        <v>488</v>
      </c>
      <c r="G81" s="42"/>
    </row>
    <row r="82" spans="1:7">
      <c r="A82" t="s">
        <v>112</v>
      </c>
      <c r="B82">
        <v>87.4</v>
      </c>
      <c r="C82" s="1">
        <v>37.106400000000001</v>
      </c>
      <c r="D82" s="1">
        <v>141.00540000000001</v>
      </c>
      <c r="E82" t="s">
        <v>94</v>
      </c>
      <c r="F82" s="12" t="s">
        <v>113</v>
      </c>
      <c r="G82" s="42"/>
    </row>
    <row r="83" spans="1:7">
      <c r="A83" t="s">
        <v>114</v>
      </c>
      <c r="B83">
        <v>804</v>
      </c>
      <c r="C83" s="1">
        <v>37.106400000000001</v>
      </c>
      <c r="D83" s="1">
        <v>141.0119</v>
      </c>
      <c r="E83" t="s">
        <v>94</v>
      </c>
      <c r="F83" t="s">
        <v>115</v>
      </c>
      <c r="G83" s="2"/>
    </row>
    <row r="84" spans="1:7">
      <c r="A84" t="s">
        <v>116</v>
      </c>
      <c r="B84">
        <v>664</v>
      </c>
      <c r="C84" s="1">
        <v>37.106400000000001</v>
      </c>
      <c r="D84" s="1">
        <v>141.02010000000001</v>
      </c>
      <c r="E84" t="s">
        <v>94</v>
      </c>
      <c r="F84" t="s">
        <v>117</v>
      </c>
      <c r="G84" s="2"/>
    </row>
    <row r="85" spans="1:7">
      <c r="A85" t="s">
        <v>118</v>
      </c>
      <c r="B85">
        <v>2910</v>
      </c>
      <c r="C85" s="1">
        <v>37.106400000000001</v>
      </c>
      <c r="D85" s="1">
        <v>141.03899999999999</v>
      </c>
      <c r="E85" t="s">
        <v>94</v>
      </c>
      <c r="F85" t="s">
        <v>119</v>
      </c>
      <c r="G85" s="2"/>
    </row>
    <row r="86" spans="1:7">
      <c r="A86" t="s">
        <v>120</v>
      </c>
      <c r="B86">
        <v>1593</v>
      </c>
      <c r="C86" s="1">
        <v>37.106400000000001</v>
      </c>
      <c r="D86" s="1">
        <v>141.07329999999999</v>
      </c>
      <c r="E86" t="s">
        <v>94</v>
      </c>
      <c r="F86" t="s">
        <v>121</v>
      </c>
      <c r="G86" s="2"/>
    </row>
    <row r="87" spans="1:7">
      <c r="A87" t="s">
        <v>122</v>
      </c>
      <c r="B87">
        <v>395</v>
      </c>
      <c r="C87" s="1">
        <v>37.106400000000001</v>
      </c>
      <c r="D87" s="1">
        <v>141.1259</v>
      </c>
      <c r="E87" t="s">
        <v>94</v>
      </c>
      <c r="F87" t="s">
        <v>123</v>
      </c>
      <c r="G87" s="2"/>
    </row>
    <row r="88" spans="1:7">
      <c r="A88" t="s">
        <v>124</v>
      </c>
      <c r="B88">
        <v>647</v>
      </c>
      <c r="C88" s="1">
        <v>37.106400000000001</v>
      </c>
      <c r="D88" s="1">
        <v>141.16909999999999</v>
      </c>
      <c r="E88" t="s">
        <v>94</v>
      </c>
      <c r="F88" t="s">
        <v>125</v>
      </c>
      <c r="G88" s="2"/>
    </row>
    <row r="89" spans="1:7">
      <c r="A89" t="s">
        <v>126</v>
      </c>
      <c r="B89">
        <v>3570</v>
      </c>
      <c r="C89" s="1">
        <v>37.106400000000001</v>
      </c>
      <c r="D89" s="1">
        <v>141.25149999999999</v>
      </c>
      <c r="E89" t="s">
        <v>94</v>
      </c>
      <c r="F89" t="s">
        <v>127</v>
      </c>
      <c r="G89" s="2"/>
    </row>
    <row r="90" spans="1:7">
      <c r="A90" t="s">
        <v>128</v>
      </c>
      <c r="B90">
        <v>432</v>
      </c>
      <c r="C90" s="1">
        <v>36.9681</v>
      </c>
      <c r="D90" s="1">
        <v>140.96600000000001</v>
      </c>
      <c r="E90" t="s">
        <v>94</v>
      </c>
      <c r="F90" t="s">
        <v>129</v>
      </c>
      <c r="G90" s="2"/>
    </row>
    <row r="91" spans="1:7">
      <c r="A91" t="s">
        <v>130</v>
      </c>
      <c r="B91">
        <v>501</v>
      </c>
      <c r="C91" s="1">
        <v>36.9681</v>
      </c>
      <c r="D91" s="1">
        <v>140.97069999999999</v>
      </c>
      <c r="E91" t="s">
        <v>94</v>
      </c>
      <c r="F91" t="s">
        <v>131</v>
      </c>
      <c r="G91" s="2"/>
    </row>
    <row r="92" spans="1:7">
      <c r="A92" t="s">
        <v>132</v>
      </c>
      <c r="B92">
        <v>373</v>
      </c>
      <c r="C92" s="1">
        <v>36.9681</v>
      </c>
      <c r="D92" s="1">
        <v>140.98990000000001</v>
      </c>
      <c r="E92" t="s">
        <v>94</v>
      </c>
      <c r="F92" t="s">
        <v>133</v>
      </c>
      <c r="G92" s="2"/>
    </row>
    <row r="93" spans="1:7">
      <c r="A93" s="34" t="s">
        <v>477</v>
      </c>
      <c r="C93" s="1">
        <v>36.983333333333334</v>
      </c>
      <c r="D93" s="1">
        <v>141.01666666666668</v>
      </c>
      <c r="E93" t="s">
        <v>94</v>
      </c>
      <c r="F93" t="s">
        <v>475</v>
      </c>
      <c r="G93" s="2"/>
    </row>
    <row r="94" spans="1:7">
      <c r="A94" s="34" t="s">
        <v>478</v>
      </c>
      <c r="C94" s="1">
        <v>36.983333333333334</v>
      </c>
      <c r="D94" s="1">
        <v>141.1</v>
      </c>
      <c r="E94" t="s">
        <v>94</v>
      </c>
      <c r="F94" t="s">
        <v>476</v>
      </c>
      <c r="G94" s="2"/>
    </row>
    <row r="95" spans="1:7">
      <c r="A95" t="s">
        <v>134</v>
      </c>
      <c r="B95">
        <v>348</v>
      </c>
      <c r="C95" s="1">
        <v>36.8596</v>
      </c>
      <c r="D95" s="1">
        <v>140.80250000000001</v>
      </c>
      <c r="E95" t="s">
        <v>94</v>
      </c>
      <c r="F95" t="s">
        <v>135</v>
      </c>
      <c r="G95" s="2"/>
    </row>
    <row r="96" spans="1:7">
      <c r="A96" t="s">
        <v>136</v>
      </c>
      <c r="B96">
        <v>416</v>
      </c>
      <c r="C96" s="1">
        <v>36.8596</v>
      </c>
      <c r="D96" s="1">
        <v>140.81139999999999</v>
      </c>
      <c r="E96" t="s">
        <v>94</v>
      </c>
      <c r="F96" t="s">
        <v>137</v>
      </c>
      <c r="G96" s="2"/>
    </row>
    <row r="97" spans="1:7">
      <c r="A97" t="s">
        <v>138</v>
      </c>
      <c r="B97">
        <v>494</v>
      </c>
      <c r="C97" s="1">
        <v>36.8596</v>
      </c>
      <c r="D97" s="1">
        <v>140.85329999999999</v>
      </c>
      <c r="E97" t="s">
        <v>94</v>
      </c>
      <c r="F97" t="s">
        <v>139</v>
      </c>
      <c r="G97" s="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G81"/>
  <sheetViews>
    <sheetView topLeftCell="A15" workbookViewId="0">
      <selection activeCell="B69" sqref="B69:B70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12.2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40674</v>
      </c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</row>
    <row r="7" spans="1:7">
      <c r="A7" t="s">
        <v>13</v>
      </c>
      <c r="B7">
        <v>208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40674</v>
      </c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</row>
    <row r="9" spans="1:7">
      <c r="A9" t="s">
        <v>17</v>
      </c>
      <c r="B9">
        <v>174</v>
      </c>
      <c r="C9" s="1">
        <v>37.75</v>
      </c>
      <c r="D9" s="1">
        <v>141.25666666666666</v>
      </c>
      <c r="E9" t="s">
        <v>7</v>
      </c>
      <c r="F9" t="s">
        <v>18</v>
      </c>
      <c r="G9" s="2">
        <v>40674</v>
      </c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</row>
    <row r="11" spans="1:7">
      <c r="A11" t="s">
        <v>21</v>
      </c>
      <c r="B11">
        <v>580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2">
        <v>40673</v>
      </c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</row>
    <row r="13" spans="1:7">
      <c r="A13" t="s">
        <v>25</v>
      </c>
      <c r="B13">
        <v>156</v>
      </c>
      <c r="C13" s="1">
        <v>37.416666666666664</v>
      </c>
      <c r="D13" s="1">
        <v>141.38166666666666</v>
      </c>
      <c r="E13" t="s">
        <v>7</v>
      </c>
      <c r="F13" t="s">
        <v>26</v>
      </c>
      <c r="G13" s="2">
        <v>40673</v>
      </c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</row>
    <row r="16" spans="1:7">
      <c r="A16" t="s">
        <v>31</v>
      </c>
      <c r="B16">
        <v>93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>
        <v>40672</v>
      </c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</row>
    <row r="19" spans="1:7">
      <c r="A19" t="s">
        <v>37</v>
      </c>
      <c r="B19">
        <v>49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40672</v>
      </c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</row>
    <row r="22" spans="1:7">
      <c r="A22" t="s">
        <v>43</v>
      </c>
      <c r="B22">
        <v>43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40676</v>
      </c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</row>
    <row r="25" spans="1:7">
      <c r="A25" t="s">
        <v>49</v>
      </c>
      <c r="B25">
        <v>21.3</v>
      </c>
      <c r="C25" s="1">
        <v>36.748333333333335</v>
      </c>
      <c r="D25" s="1">
        <v>140.94999999999999</v>
      </c>
      <c r="E25" t="s">
        <v>7</v>
      </c>
      <c r="F25" t="s">
        <v>50</v>
      </c>
      <c r="G25" s="2">
        <v>40676</v>
      </c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</row>
    <row r="27" spans="1:7">
      <c r="A27" t="s">
        <v>53</v>
      </c>
      <c r="B27">
        <v>94</v>
      </c>
      <c r="C27" s="1">
        <v>36.418333333333337</v>
      </c>
      <c r="D27" s="1">
        <v>140.71666666666667</v>
      </c>
      <c r="E27" t="s">
        <v>7</v>
      </c>
      <c r="F27" t="s">
        <v>54</v>
      </c>
      <c r="G27" s="2">
        <v>40676</v>
      </c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</row>
    <row r="30" spans="1:7">
      <c r="A30" t="s">
        <v>59</v>
      </c>
      <c r="B30">
        <v>13.6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>
        <v>40677</v>
      </c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</row>
    <row r="32" spans="1:7">
      <c r="A32" t="s">
        <v>63</v>
      </c>
      <c r="B32">
        <v>3.3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40677</v>
      </c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</row>
    <row r="34" spans="1:7">
      <c r="A34">
        <v>1</v>
      </c>
      <c r="B34" s="3"/>
      <c r="C34" s="1">
        <v>37.431111111111115</v>
      </c>
      <c r="D34" s="1">
        <v>141.03444444444443</v>
      </c>
      <c r="E34" t="s">
        <v>67</v>
      </c>
      <c r="F34" t="s">
        <v>68</v>
      </c>
      <c r="G34" s="2"/>
    </row>
    <row r="35" spans="1:7">
      <c r="A35">
        <v>2</v>
      </c>
      <c r="B35" s="3"/>
      <c r="C35" s="1">
        <v>37.415277777777774</v>
      </c>
      <c r="D35" s="1">
        <v>141.0338888888889</v>
      </c>
      <c r="E35" t="s">
        <v>67</v>
      </c>
      <c r="F35" t="s">
        <v>69</v>
      </c>
      <c r="G35" s="2"/>
    </row>
    <row r="36" spans="1:7">
      <c r="A36">
        <v>3</v>
      </c>
      <c r="B36" s="3"/>
      <c r="C36" s="1">
        <v>37.322222222222223</v>
      </c>
      <c r="D36" s="1">
        <v>141.0263888888889</v>
      </c>
      <c r="E36" t="s">
        <v>67</v>
      </c>
      <c r="F36" t="s">
        <v>70</v>
      </c>
      <c r="G36" s="2"/>
    </row>
    <row r="37" spans="1:7">
      <c r="A37">
        <v>4</v>
      </c>
      <c r="B37" s="3"/>
      <c r="C37" s="1">
        <v>37.241666666666667</v>
      </c>
      <c r="D37" s="1">
        <v>141.01388888888889</v>
      </c>
      <c r="E37" t="s">
        <v>67</v>
      </c>
      <c r="F37" t="s">
        <v>71</v>
      </c>
      <c r="G37" s="2"/>
    </row>
    <row r="38" spans="1:7">
      <c r="A38">
        <v>5</v>
      </c>
      <c r="B38" s="3"/>
      <c r="C38" s="1">
        <v>37.583333333333336</v>
      </c>
      <c r="D38" s="1">
        <v>141.19999999999999</v>
      </c>
      <c r="E38" t="s">
        <v>67</v>
      </c>
      <c r="F38" t="s">
        <v>72</v>
      </c>
      <c r="G38" s="2"/>
    </row>
    <row r="39" spans="1:7">
      <c r="A39">
        <v>6</v>
      </c>
      <c r="B39" s="3"/>
      <c r="C39" s="1">
        <v>37.5</v>
      </c>
      <c r="D39" s="1">
        <v>141.19999999999999</v>
      </c>
      <c r="E39" t="s">
        <v>67</v>
      </c>
      <c r="F39" t="s">
        <v>73</v>
      </c>
      <c r="G39" s="2"/>
    </row>
    <row r="40" spans="1:7">
      <c r="A40">
        <v>7</v>
      </c>
      <c r="B40" s="3"/>
      <c r="C40" s="1">
        <v>37.416666666666664</v>
      </c>
      <c r="D40" s="1">
        <v>141.19999999999999</v>
      </c>
      <c r="E40" t="s">
        <v>67</v>
      </c>
      <c r="F40" t="s">
        <v>74</v>
      </c>
      <c r="G40" s="2"/>
    </row>
    <row r="41" spans="1:7">
      <c r="A41">
        <v>8</v>
      </c>
      <c r="B41" s="3"/>
      <c r="C41" s="1">
        <v>37.333333333333336</v>
      </c>
      <c r="D41" s="1">
        <v>141.19999999999999</v>
      </c>
      <c r="E41" t="s">
        <v>67</v>
      </c>
      <c r="F41" t="s">
        <v>75</v>
      </c>
      <c r="G41" s="2"/>
    </row>
    <row r="42" spans="1:7">
      <c r="A42">
        <v>9</v>
      </c>
      <c r="B42" s="3"/>
      <c r="C42" s="1">
        <v>37.233333333333334</v>
      </c>
      <c r="D42" s="1">
        <v>141.19999999999999</v>
      </c>
      <c r="E42" t="s">
        <v>67</v>
      </c>
      <c r="F42" t="s">
        <v>76</v>
      </c>
      <c r="G42" s="2"/>
    </row>
    <row r="43" spans="1:7">
      <c r="A43">
        <v>10</v>
      </c>
      <c r="B43" s="3"/>
      <c r="C43" s="1">
        <v>37.166666666666664</v>
      </c>
      <c r="D43" s="1">
        <v>141.19999999999999</v>
      </c>
      <c r="E43" t="s">
        <v>67</v>
      </c>
      <c r="F43" t="s">
        <v>77</v>
      </c>
      <c r="G43" s="2"/>
    </row>
    <row r="44" spans="1:7">
      <c r="A44">
        <v>11</v>
      </c>
      <c r="B44" s="3"/>
      <c r="C44" s="1">
        <v>37.6</v>
      </c>
      <c r="D44" s="1">
        <v>141.0611111111111</v>
      </c>
      <c r="E44" t="s">
        <v>67</v>
      </c>
      <c r="F44" t="s">
        <v>78</v>
      </c>
      <c r="G44" s="2"/>
    </row>
    <row r="45" spans="1:7">
      <c r="A45">
        <v>12</v>
      </c>
      <c r="B45" s="3">
        <v>2700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41028</v>
      </c>
    </row>
    <row r="46" spans="1:7">
      <c r="A46">
        <v>13</v>
      </c>
      <c r="B46" s="3">
        <v>2400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41028</v>
      </c>
    </row>
    <row r="47" spans="1:7">
      <c r="A47">
        <v>14</v>
      </c>
      <c r="B47" s="3"/>
      <c r="C47" s="1">
        <v>37.15</v>
      </c>
      <c r="D47" s="1">
        <v>141.03749999999999</v>
      </c>
      <c r="E47" t="s">
        <v>67</v>
      </c>
      <c r="F47" t="s">
        <v>81</v>
      </c>
      <c r="G47" s="2"/>
    </row>
    <row r="48" spans="1:7">
      <c r="A48">
        <v>15</v>
      </c>
      <c r="B48" s="3"/>
      <c r="C48" s="1">
        <v>37.530555555555559</v>
      </c>
      <c r="D48" s="1">
        <v>141.12222222222223</v>
      </c>
      <c r="E48" t="s">
        <v>67</v>
      </c>
      <c r="F48" t="s">
        <v>82</v>
      </c>
      <c r="G48" s="2"/>
    </row>
    <row r="49" spans="1:7">
      <c r="A49">
        <v>16</v>
      </c>
      <c r="B49" s="3"/>
      <c r="C49" s="1">
        <v>37.283333333333331</v>
      </c>
      <c r="D49" s="1">
        <v>141.10555555555555</v>
      </c>
      <c r="E49" t="s">
        <v>67</v>
      </c>
      <c r="F49" t="s">
        <v>83</v>
      </c>
      <c r="G49" s="2"/>
    </row>
    <row r="50" spans="1:7">
      <c r="A50">
        <v>17</v>
      </c>
      <c r="B50" s="3"/>
      <c r="C50" s="1">
        <v>37.055555555555557</v>
      </c>
      <c r="D50" s="1">
        <v>141.00833333333333</v>
      </c>
      <c r="E50" t="s">
        <v>67</v>
      </c>
      <c r="F50" t="s">
        <v>84</v>
      </c>
      <c r="G50" s="2"/>
    </row>
    <row r="51" spans="1:7">
      <c r="A51">
        <v>18</v>
      </c>
      <c r="B51" s="3"/>
      <c r="C51" s="1">
        <v>36.905555555555559</v>
      </c>
      <c r="D51" s="1">
        <v>140.92222222222222</v>
      </c>
      <c r="E51" t="s">
        <v>67</v>
      </c>
      <c r="F51" t="s">
        <v>85</v>
      </c>
      <c r="G51" s="2"/>
    </row>
    <row r="52" spans="1:7">
      <c r="A52">
        <v>19</v>
      </c>
      <c r="B52" s="3"/>
      <c r="C52" s="1">
        <v>36.927777777777777</v>
      </c>
      <c r="D52" s="1">
        <v>140.96666666666667</v>
      </c>
      <c r="E52" t="s">
        <v>67</v>
      </c>
      <c r="F52" t="s">
        <v>86</v>
      </c>
      <c r="G52" s="2"/>
    </row>
    <row r="53" spans="1:7">
      <c r="A53">
        <v>20</v>
      </c>
      <c r="B53" s="3"/>
      <c r="C53" s="1">
        <v>37.011111111111113</v>
      </c>
      <c r="D53" s="1">
        <v>141.00833333333333</v>
      </c>
      <c r="E53" t="s">
        <v>67</v>
      </c>
      <c r="F53" t="s">
        <v>87</v>
      </c>
      <c r="G53" s="2"/>
    </row>
    <row r="54" spans="1:7">
      <c r="A54">
        <v>21</v>
      </c>
      <c r="B54" s="3"/>
      <c r="C54" s="1">
        <v>36.966666666666669</v>
      </c>
      <c r="D54" s="1">
        <v>141</v>
      </c>
      <c r="E54" t="s">
        <v>67</v>
      </c>
      <c r="F54" t="s">
        <v>88</v>
      </c>
      <c r="G54" s="2"/>
    </row>
    <row r="55" spans="1:7">
      <c r="A55">
        <v>22</v>
      </c>
      <c r="B55" s="3"/>
      <c r="C55" s="1">
        <v>37.824444444444445</v>
      </c>
      <c r="D55" s="1">
        <v>141.02250000000001</v>
      </c>
      <c r="E55" t="s">
        <v>67</v>
      </c>
      <c r="F55" t="s">
        <v>89</v>
      </c>
      <c r="G55" s="2"/>
    </row>
    <row r="56" spans="1:7">
      <c r="A56">
        <v>23</v>
      </c>
      <c r="B56" s="3"/>
      <c r="C56" s="1">
        <v>37.799999999999997</v>
      </c>
      <c r="D56" s="1">
        <v>141.08333333333334</v>
      </c>
      <c r="E56" t="s">
        <v>67</v>
      </c>
      <c r="F56" t="s">
        <v>90</v>
      </c>
      <c r="G56" s="2"/>
    </row>
    <row r="57" spans="1:7">
      <c r="A57">
        <v>24</v>
      </c>
      <c r="B57" s="3"/>
      <c r="C57" s="1">
        <v>37.75</v>
      </c>
      <c r="D57" s="1">
        <v>141.08333333333334</v>
      </c>
      <c r="E57" t="s">
        <v>67</v>
      </c>
      <c r="F57" t="s">
        <v>91</v>
      </c>
      <c r="G57" s="2"/>
    </row>
    <row r="58" spans="1:7">
      <c r="A58">
        <v>29</v>
      </c>
      <c r="B58" s="3"/>
      <c r="C58" s="1">
        <v>37</v>
      </c>
      <c r="D58" s="1">
        <v>141.08333333333334</v>
      </c>
      <c r="E58" t="s">
        <v>67</v>
      </c>
      <c r="F58" t="s">
        <v>92</v>
      </c>
      <c r="G58" s="2"/>
    </row>
    <row r="59" spans="1:7">
      <c r="A59" t="s">
        <v>93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2"/>
    </row>
    <row r="60" spans="1:7">
      <c r="A60" t="s">
        <v>96</v>
      </c>
      <c r="C60" s="1">
        <v>37.886499999999998</v>
      </c>
      <c r="D60" s="1">
        <v>140.9563</v>
      </c>
      <c r="E60" t="s">
        <v>94</v>
      </c>
      <c r="F60" t="s">
        <v>97</v>
      </c>
      <c r="G60" s="2"/>
    </row>
    <row r="61" spans="1:7">
      <c r="A61" t="s">
        <v>98</v>
      </c>
      <c r="C61" s="1">
        <v>37.886499999999998</v>
      </c>
      <c r="D61" s="1">
        <v>141.0368</v>
      </c>
      <c r="E61" t="s">
        <v>94</v>
      </c>
      <c r="F61" t="s">
        <v>99</v>
      </c>
      <c r="G61" s="2"/>
    </row>
    <row r="62" spans="1:7">
      <c r="A62" t="s">
        <v>100</v>
      </c>
      <c r="C62" s="1">
        <v>37.750300000000003</v>
      </c>
      <c r="D62" s="1">
        <v>141.0164</v>
      </c>
      <c r="E62" t="s">
        <v>94</v>
      </c>
      <c r="F62" t="s">
        <v>101</v>
      </c>
      <c r="G62" s="2"/>
    </row>
    <row r="63" spans="1:7">
      <c r="A63" t="s">
        <v>102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2"/>
    </row>
    <row r="64" spans="1:7">
      <c r="A64" t="s">
        <v>104</v>
      </c>
      <c r="C64" s="1">
        <v>37.750300000000003</v>
      </c>
      <c r="D64" s="1">
        <v>141.0625</v>
      </c>
      <c r="E64" t="s">
        <v>94</v>
      </c>
      <c r="F64" t="s">
        <v>105</v>
      </c>
      <c r="G64" s="2"/>
    </row>
    <row r="65" spans="1:7">
      <c r="A65" t="s">
        <v>106</v>
      </c>
      <c r="C65" s="1">
        <v>37.683</v>
      </c>
      <c r="D65" s="1">
        <v>141.02289999999999</v>
      </c>
      <c r="E65" t="s">
        <v>94</v>
      </c>
      <c r="F65" t="s">
        <v>107</v>
      </c>
      <c r="G65" s="2"/>
    </row>
    <row r="66" spans="1:7">
      <c r="A66" t="s">
        <v>108</v>
      </c>
      <c r="C66" s="1">
        <v>37.683</v>
      </c>
      <c r="D66" s="1">
        <v>141.0394</v>
      </c>
      <c r="E66" t="s">
        <v>94</v>
      </c>
      <c r="F66" t="s">
        <v>109</v>
      </c>
      <c r="G66" s="2"/>
    </row>
    <row r="67" spans="1:7">
      <c r="A67" t="s">
        <v>110</v>
      </c>
      <c r="C67" s="1">
        <v>37.683</v>
      </c>
      <c r="D67" s="1">
        <v>141.04419999999999</v>
      </c>
      <c r="E67" t="s">
        <v>94</v>
      </c>
      <c r="F67" t="s">
        <v>111</v>
      </c>
      <c r="G67" s="2"/>
    </row>
    <row r="68" spans="1:7">
      <c r="A68" t="s">
        <v>112</v>
      </c>
      <c r="B68" s="12">
        <v>1503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40689</v>
      </c>
    </row>
    <row r="69" spans="1:7">
      <c r="A69" t="s">
        <v>114</v>
      </c>
      <c r="B69" s="43">
        <v>6003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40689</v>
      </c>
    </row>
    <row r="70" spans="1:7">
      <c r="A70" t="s">
        <v>116</v>
      </c>
      <c r="B70" s="43">
        <v>9271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40689</v>
      </c>
    </row>
    <row r="71" spans="1:7">
      <c r="A71" t="s">
        <v>118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3"/>
    </row>
    <row r="72" spans="1:7">
      <c r="A72" t="s">
        <v>120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3"/>
    </row>
    <row r="73" spans="1:7">
      <c r="A73" t="s">
        <v>122</v>
      </c>
      <c r="C73" s="1">
        <v>37.106400000000001</v>
      </c>
      <c r="D73" s="1">
        <v>141.1259</v>
      </c>
      <c r="E73" t="s">
        <v>94</v>
      </c>
      <c r="F73" t="s">
        <v>123</v>
      </c>
      <c r="G73" s="13"/>
    </row>
    <row r="74" spans="1:7">
      <c r="A74" t="s">
        <v>124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3"/>
    </row>
    <row r="75" spans="1:7">
      <c r="A75" t="s">
        <v>126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3"/>
    </row>
    <row r="76" spans="1:7">
      <c r="A76" t="s">
        <v>128</v>
      </c>
      <c r="B76">
        <v>1168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40689</v>
      </c>
    </row>
    <row r="77" spans="1:7">
      <c r="A77" t="s">
        <v>130</v>
      </c>
      <c r="B77">
        <v>2150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40689</v>
      </c>
    </row>
    <row r="78" spans="1:7">
      <c r="A78" t="s">
        <v>132</v>
      </c>
      <c r="B78">
        <v>4653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40689</v>
      </c>
    </row>
    <row r="79" spans="1:7">
      <c r="A79" t="s">
        <v>134</v>
      </c>
      <c r="B79">
        <v>486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40689</v>
      </c>
    </row>
    <row r="80" spans="1:7">
      <c r="A80" t="s">
        <v>136</v>
      </c>
      <c r="B80">
        <v>2614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40689</v>
      </c>
    </row>
    <row r="81" spans="1:7">
      <c r="A81" t="s">
        <v>138</v>
      </c>
      <c r="B81">
        <v>2796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40689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G81"/>
  <sheetViews>
    <sheetView topLeftCell="A19" workbookViewId="0">
      <selection activeCell="I74" sqref="I74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16.399999999999999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40704</v>
      </c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</row>
    <row r="7" spans="1:7">
      <c r="A7" t="s">
        <v>13</v>
      </c>
      <c r="B7">
        <v>32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40703</v>
      </c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</row>
    <row r="9" spans="1:7">
      <c r="A9" t="s">
        <v>17</v>
      </c>
      <c r="B9">
        <v>84</v>
      </c>
      <c r="C9" s="1">
        <v>37.75</v>
      </c>
      <c r="D9" s="1">
        <v>141.25666666666666</v>
      </c>
      <c r="E9" t="s">
        <v>7</v>
      </c>
      <c r="F9" t="s">
        <v>18</v>
      </c>
      <c r="G9" s="2">
        <v>40703</v>
      </c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</row>
    <row r="11" spans="1:7">
      <c r="A11" t="s">
        <v>21</v>
      </c>
      <c r="B11">
        <v>290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2">
        <v>40701</v>
      </c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</row>
    <row r="13" spans="1:7">
      <c r="A13" t="s">
        <v>25</v>
      </c>
      <c r="B13">
        <v>162</v>
      </c>
      <c r="C13" s="1">
        <v>37.416666666666664</v>
      </c>
      <c r="D13" s="1">
        <v>141.38166666666666</v>
      </c>
      <c r="E13" t="s">
        <v>7</v>
      </c>
      <c r="F13" t="s">
        <v>26</v>
      </c>
      <c r="G13" s="2">
        <v>40701</v>
      </c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</row>
    <row r="16" spans="1:7">
      <c r="A16" t="s">
        <v>31</v>
      </c>
      <c r="B16">
        <v>134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>
        <v>40700</v>
      </c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</row>
    <row r="19" spans="1:7">
      <c r="A19" t="s">
        <v>37</v>
      </c>
      <c r="B19">
        <v>75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40700</v>
      </c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</row>
    <row r="22" spans="1:7">
      <c r="A22" t="s">
        <v>43</v>
      </c>
      <c r="B22">
        <v>92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40704</v>
      </c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</row>
    <row r="25" spans="1:7">
      <c r="A25" t="s">
        <v>49</v>
      </c>
      <c r="B25">
        <v>59</v>
      </c>
      <c r="C25" s="1">
        <v>36.748333333333335</v>
      </c>
      <c r="D25" s="1">
        <v>140.94999999999999</v>
      </c>
      <c r="E25" t="s">
        <v>7</v>
      </c>
      <c r="F25" t="s">
        <v>50</v>
      </c>
      <c r="G25" s="2">
        <v>40703</v>
      </c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</row>
    <row r="27" spans="1:7">
      <c r="A27" t="s">
        <v>53</v>
      </c>
      <c r="B27">
        <v>450</v>
      </c>
      <c r="C27" s="1">
        <v>36.418333333333337</v>
      </c>
      <c r="D27" s="1">
        <v>140.71666666666667</v>
      </c>
      <c r="E27" t="s">
        <v>7</v>
      </c>
      <c r="F27" t="s">
        <v>54</v>
      </c>
      <c r="G27" s="2">
        <v>40702</v>
      </c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</row>
    <row r="30" spans="1:7">
      <c r="A30" t="s">
        <v>59</v>
      </c>
      <c r="B30">
        <v>99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>
        <v>40701</v>
      </c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</row>
    <row r="32" spans="1:7">
      <c r="A32" t="s">
        <v>63</v>
      </c>
      <c r="B32">
        <v>46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40700</v>
      </c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</row>
    <row r="34" spans="1:7">
      <c r="A34">
        <v>1</v>
      </c>
      <c r="B34" s="3"/>
      <c r="C34" s="1">
        <v>37.431111111111115</v>
      </c>
      <c r="D34" s="1">
        <v>141.03444444444443</v>
      </c>
      <c r="E34" t="s">
        <v>67</v>
      </c>
      <c r="F34" t="s">
        <v>68</v>
      </c>
      <c r="G34" s="2"/>
    </row>
    <row r="35" spans="1:7">
      <c r="A35">
        <v>2</v>
      </c>
      <c r="B35" s="3"/>
      <c r="C35" s="1">
        <v>37.415277777777774</v>
      </c>
      <c r="D35" s="1">
        <v>141.0338888888889</v>
      </c>
      <c r="E35" t="s">
        <v>67</v>
      </c>
      <c r="F35" t="s">
        <v>69</v>
      </c>
      <c r="G35" s="2"/>
    </row>
    <row r="36" spans="1:7">
      <c r="A36">
        <v>3</v>
      </c>
      <c r="B36" s="3"/>
      <c r="C36" s="1">
        <v>37.322222222222223</v>
      </c>
      <c r="D36" s="1">
        <v>141.0263888888889</v>
      </c>
      <c r="E36" t="s">
        <v>67</v>
      </c>
      <c r="F36" t="s">
        <v>70</v>
      </c>
      <c r="G36" s="2"/>
    </row>
    <row r="37" spans="1:7">
      <c r="A37">
        <v>4</v>
      </c>
      <c r="B37" s="3"/>
      <c r="C37" s="1">
        <v>37.241666666666667</v>
      </c>
      <c r="D37" s="1">
        <v>141.01388888888889</v>
      </c>
      <c r="E37" t="s">
        <v>67</v>
      </c>
      <c r="F37" t="s">
        <v>71</v>
      </c>
      <c r="G37" s="2"/>
    </row>
    <row r="38" spans="1:7">
      <c r="A38">
        <v>5</v>
      </c>
      <c r="B38" s="3"/>
      <c r="C38" s="1">
        <v>37.583333333333336</v>
      </c>
      <c r="D38" s="1">
        <v>141.19999999999999</v>
      </c>
      <c r="E38" t="s">
        <v>67</v>
      </c>
      <c r="F38" t="s">
        <v>72</v>
      </c>
      <c r="G38" s="2"/>
    </row>
    <row r="39" spans="1:7">
      <c r="A39">
        <v>6</v>
      </c>
      <c r="B39" s="3"/>
      <c r="C39" s="1">
        <v>37.5</v>
      </c>
      <c r="D39" s="1">
        <v>141.19999999999999</v>
      </c>
      <c r="E39" t="s">
        <v>67</v>
      </c>
      <c r="F39" t="s">
        <v>73</v>
      </c>
      <c r="G39" s="2"/>
    </row>
    <row r="40" spans="1:7">
      <c r="A40">
        <v>7</v>
      </c>
      <c r="B40" s="3"/>
      <c r="C40" s="1">
        <v>37.416666666666664</v>
      </c>
      <c r="D40" s="1">
        <v>141.19999999999999</v>
      </c>
      <c r="E40" t="s">
        <v>67</v>
      </c>
      <c r="F40" t="s">
        <v>74</v>
      </c>
      <c r="G40" s="2"/>
    </row>
    <row r="41" spans="1:7">
      <c r="A41">
        <v>8</v>
      </c>
      <c r="B41" s="3"/>
      <c r="C41" s="1">
        <v>37.333333333333336</v>
      </c>
      <c r="D41" s="1">
        <v>141.19999999999999</v>
      </c>
      <c r="E41" t="s">
        <v>67</v>
      </c>
      <c r="F41" t="s">
        <v>75</v>
      </c>
      <c r="G41" s="2"/>
    </row>
    <row r="42" spans="1:7">
      <c r="A42">
        <v>9</v>
      </c>
      <c r="B42" s="3"/>
      <c r="C42" s="1">
        <v>37.233333333333334</v>
      </c>
      <c r="D42" s="1">
        <v>141.19999999999999</v>
      </c>
      <c r="E42" t="s">
        <v>67</v>
      </c>
      <c r="F42" t="s">
        <v>76</v>
      </c>
      <c r="G42" s="2"/>
    </row>
    <row r="43" spans="1:7">
      <c r="A43">
        <v>10</v>
      </c>
      <c r="B43" s="3"/>
      <c r="C43" s="1">
        <v>37.166666666666664</v>
      </c>
      <c r="D43" s="1">
        <v>141.19999999999999</v>
      </c>
      <c r="E43" t="s">
        <v>67</v>
      </c>
      <c r="F43" t="s">
        <v>77</v>
      </c>
      <c r="G43" s="2"/>
    </row>
    <row r="44" spans="1:7">
      <c r="A44">
        <v>11</v>
      </c>
      <c r="B44" s="3"/>
      <c r="C44" s="1">
        <v>37.6</v>
      </c>
      <c r="D44" s="1">
        <v>141.0611111111111</v>
      </c>
      <c r="E44" t="s">
        <v>67</v>
      </c>
      <c r="F44" t="s">
        <v>78</v>
      </c>
      <c r="G44" s="2"/>
    </row>
    <row r="45" spans="1:7">
      <c r="A45">
        <v>12</v>
      </c>
      <c r="B45" s="3">
        <v>1170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41062</v>
      </c>
    </row>
    <row r="46" spans="1:7">
      <c r="A46">
        <v>13</v>
      </c>
      <c r="B46" s="3">
        <v>1970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41062</v>
      </c>
    </row>
    <row r="47" spans="1:7">
      <c r="A47">
        <v>14</v>
      </c>
      <c r="B47" s="3"/>
      <c r="C47" s="1">
        <v>37.15</v>
      </c>
      <c r="D47" s="1">
        <v>141.03749999999999</v>
      </c>
      <c r="E47" t="s">
        <v>67</v>
      </c>
      <c r="F47" t="s">
        <v>81</v>
      </c>
      <c r="G47" s="2"/>
    </row>
    <row r="48" spans="1:7">
      <c r="A48">
        <v>15</v>
      </c>
      <c r="B48" s="3"/>
      <c r="C48" s="1">
        <v>37.530555555555559</v>
      </c>
      <c r="D48" s="1">
        <v>141.12222222222223</v>
      </c>
      <c r="E48" t="s">
        <v>67</v>
      </c>
      <c r="F48" t="s">
        <v>82</v>
      </c>
      <c r="G48" s="2"/>
    </row>
    <row r="49" spans="1:7">
      <c r="A49">
        <v>16</v>
      </c>
      <c r="B49" s="3"/>
      <c r="C49" s="1">
        <v>37.283333333333331</v>
      </c>
      <c r="D49" s="1">
        <v>141.10555555555555</v>
      </c>
      <c r="E49" t="s">
        <v>67</v>
      </c>
      <c r="F49" t="s">
        <v>83</v>
      </c>
      <c r="G49" s="2"/>
    </row>
    <row r="50" spans="1:7">
      <c r="A50">
        <v>17</v>
      </c>
      <c r="B50" s="3"/>
      <c r="C50" s="1">
        <v>37.055555555555557</v>
      </c>
      <c r="D50" s="1">
        <v>141.00833333333333</v>
      </c>
      <c r="E50" t="s">
        <v>67</v>
      </c>
      <c r="F50" t="s">
        <v>84</v>
      </c>
      <c r="G50" s="2"/>
    </row>
    <row r="51" spans="1:7">
      <c r="A51">
        <v>18</v>
      </c>
      <c r="B51" s="3"/>
      <c r="C51" s="1">
        <v>36.905555555555559</v>
      </c>
      <c r="D51" s="1">
        <v>140.92222222222222</v>
      </c>
      <c r="E51" t="s">
        <v>67</v>
      </c>
      <c r="F51" t="s">
        <v>85</v>
      </c>
      <c r="G51" s="2"/>
    </row>
    <row r="52" spans="1:7">
      <c r="A52">
        <v>19</v>
      </c>
      <c r="B52" s="3"/>
      <c r="C52" s="1">
        <v>36.927777777777777</v>
      </c>
      <c r="D52" s="1">
        <v>140.96666666666667</v>
      </c>
      <c r="E52" t="s">
        <v>67</v>
      </c>
      <c r="F52" t="s">
        <v>86</v>
      </c>
      <c r="G52" s="2"/>
    </row>
    <row r="53" spans="1:7">
      <c r="A53">
        <v>20</v>
      </c>
      <c r="B53" s="3"/>
      <c r="C53" s="1">
        <v>37.011111111111113</v>
      </c>
      <c r="D53" s="1">
        <v>141.00833333333333</v>
      </c>
      <c r="E53" t="s">
        <v>67</v>
      </c>
      <c r="F53" t="s">
        <v>87</v>
      </c>
      <c r="G53" s="2"/>
    </row>
    <row r="54" spans="1:7">
      <c r="A54">
        <v>21</v>
      </c>
      <c r="B54" s="3"/>
      <c r="C54" s="1">
        <v>36.966666666666669</v>
      </c>
      <c r="D54" s="1">
        <v>141</v>
      </c>
      <c r="E54" t="s">
        <v>67</v>
      </c>
      <c r="F54" t="s">
        <v>88</v>
      </c>
      <c r="G54" s="2"/>
    </row>
    <row r="55" spans="1:7">
      <c r="A55">
        <v>22</v>
      </c>
      <c r="B55" s="3"/>
      <c r="C55" s="1">
        <v>37.824444444444445</v>
      </c>
      <c r="D55" s="1">
        <v>141.02250000000001</v>
      </c>
      <c r="E55" t="s">
        <v>67</v>
      </c>
      <c r="F55" t="s">
        <v>89</v>
      </c>
      <c r="G55" s="2"/>
    </row>
    <row r="56" spans="1:7">
      <c r="A56">
        <v>23</v>
      </c>
      <c r="B56" s="3"/>
      <c r="C56" s="1">
        <v>37.799999999999997</v>
      </c>
      <c r="D56" s="1">
        <v>141.08333333333334</v>
      </c>
      <c r="E56" t="s">
        <v>67</v>
      </c>
      <c r="F56" t="s">
        <v>90</v>
      </c>
      <c r="G56" s="2"/>
    </row>
    <row r="57" spans="1:7">
      <c r="A57">
        <v>24</v>
      </c>
      <c r="B57" s="3"/>
      <c r="C57" s="1">
        <v>37.75</v>
      </c>
      <c r="D57" s="1">
        <v>141.08333333333334</v>
      </c>
      <c r="E57" t="s">
        <v>67</v>
      </c>
      <c r="F57" t="s">
        <v>91</v>
      </c>
      <c r="G57" s="2"/>
    </row>
    <row r="58" spans="1:7">
      <c r="A58">
        <v>29</v>
      </c>
      <c r="B58" s="3"/>
      <c r="C58" s="1">
        <v>37</v>
      </c>
      <c r="D58" s="1">
        <v>141.08333333333334</v>
      </c>
      <c r="E58" t="s">
        <v>67</v>
      </c>
      <c r="F58" t="s">
        <v>92</v>
      </c>
      <c r="G58" s="2"/>
    </row>
    <row r="59" spans="1:7">
      <c r="A59" t="s">
        <v>93</v>
      </c>
      <c r="B59">
        <v>236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40709</v>
      </c>
    </row>
    <row r="60" spans="1:7">
      <c r="A60" t="s">
        <v>96</v>
      </c>
      <c r="B60">
        <v>426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40709</v>
      </c>
    </row>
    <row r="61" spans="1:7">
      <c r="A61" t="s">
        <v>98</v>
      </c>
      <c r="B61">
        <v>160.10000000000002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40709</v>
      </c>
    </row>
    <row r="62" spans="1:7">
      <c r="A62" t="s">
        <v>100</v>
      </c>
      <c r="B62">
        <v>549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40709</v>
      </c>
    </row>
    <row r="63" spans="1:7">
      <c r="A63" t="s">
        <v>102</v>
      </c>
      <c r="B63">
        <v>549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40709</v>
      </c>
    </row>
    <row r="64" spans="1:7">
      <c r="A64" t="s">
        <v>104</v>
      </c>
      <c r="B64">
        <v>304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40709</v>
      </c>
    </row>
    <row r="65" spans="1:7">
      <c r="A65" t="s">
        <v>106</v>
      </c>
      <c r="B65">
        <v>500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40709</v>
      </c>
    </row>
    <row r="66" spans="1:7">
      <c r="A66" t="s">
        <v>108</v>
      </c>
      <c r="B66">
        <v>739</v>
      </c>
      <c r="C66" s="1">
        <v>37.683</v>
      </c>
      <c r="D66" s="1">
        <v>141.0394</v>
      </c>
      <c r="E66" t="s">
        <v>94</v>
      </c>
      <c r="F66" t="s">
        <v>109</v>
      </c>
      <c r="G66" s="15">
        <v>40709</v>
      </c>
    </row>
    <row r="67" spans="1:7">
      <c r="A67" t="s">
        <v>110</v>
      </c>
      <c r="B67">
        <v>897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40709</v>
      </c>
    </row>
    <row r="68" spans="1:7">
      <c r="A68" t="s">
        <v>112</v>
      </c>
      <c r="B68" s="34">
        <v>815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49">
        <v>40738</v>
      </c>
    </row>
    <row r="69" spans="1:7">
      <c r="A69" t="s">
        <v>114</v>
      </c>
      <c r="B69" s="34">
        <v>1527</v>
      </c>
      <c r="C69" s="1">
        <v>37.106400000000001</v>
      </c>
      <c r="D69" s="1">
        <v>141.0119</v>
      </c>
      <c r="E69" t="s">
        <v>94</v>
      </c>
      <c r="F69" t="s">
        <v>115</v>
      </c>
      <c r="G69" s="49">
        <v>40738</v>
      </c>
    </row>
    <row r="70" spans="1:7">
      <c r="A70" t="s">
        <v>116</v>
      </c>
      <c r="B70" s="34">
        <v>2386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49">
        <v>40738</v>
      </c>
    </row>
    <row r="71" spans="1:7">
      <c r="A71" t="s">
        <v>118</v>
      </c>
      <c r="B71" s="20">
        <v>462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49">
        <v>40738</v>
      </c>
    </row>
    <row r="72" spans="1:7">
      <c r="A72" t="s">
        <v>120</v>
      </c>
      <c r="B72" s="20">
        <v>663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49">
        <v>40738</v>
      </c>
    </row>
    <row r="73" spans="1:7">
      <c r="A73" t="s">
        <v>122</v>
      </c>
      <c r="B73" s="20">
        <v>347</v>
      </c>
      <c r="C73" s="1">
        <v>37.106400000000001</v>
      </c>
      <c r="D73" s="1">
        <v>141.1259</v>
      </c>
      <c r="E73" t="s">
        <v>94</v>
      </c>
      <c r="F73" t="s">
        <v>123</v>
      </c>
      <c r="G73" s="49">
        <v>40738</v>
      </c>
    </row>
    <row r="74" spans="1:7">
      <c r="A74" t="s">
        <v>124</v>
      </c>
      <c r="B74" s="20">
        <v>183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49">
        <v>40738</v>
      </c>
    </row>
    <row r="75" spans="1:7">
      <c r="A75" t="s">
        <v>126</v>
      </c>
      <c r="B75" s="20">
        <v>0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49">
        <v>40738</v>
      </c>
    </row>
    <row r="76" spans="1:7">
      <c r="A76" t="s">
        <v>128</v>
      </c>
      <c r="C76" s="1">
        <v>36.9681</v>
      </c>
      <c r="D76" s="1">
        <v>140.96600000000001</v>
      </c>
      <c r="E76" t="s">
        <v>94</v>
      </c>
      <c r="F76" t="s">
        <v>129</v>
      </c>
      <c r="G76" s="15"/>
    </row>
    <row r="77" spans="1:7">
      <c r="A77" t="s">
        <v>130</v>
      </c>
      <c r="C77" s="1">
        <v>36.9681</v>
      </c>
      <c r="D77" s="1">
        <v>140.97069999999999</v>
      </c>
      <c r="E77" t="s">
        <v>94</v>
      </c>
      <c r="F77" t="s">
        <v>131</v>
      </c>
      <c r="G77" s="15"/>
    </row>
    <row r="78" spans="1:7">
      <c r="A78" t="s">
        <v>132</v>
      </c>
      <c r="C78" s="1">
        <v>36.9681</v>
      </c>
      <c r="D78" s="1">
        <v>140.98990000000001</v>
      </c>
      <c r="E78" t="s">
        <v>94</v>
      </c>
      <c r="F78" t="s">
        <v>133</v>
      </c>
      <c r="G78" s="15"/>
    </row>
    <row r="79" spans="1:7">
      <c r="A79" t="s">
        <v>134</v>
      </c>
      <c r="C79" s="1">
        <v>36.8596</v>
      </c>
      <c r="D79" s="1">
        <v>140.80250000000001</v>
      </c>
      <c r="E79" t="s">
        <v>94</v>
      </c>
      <c r="F79" t="s">
        <v>135</v>
      </c>
      <c r="G79" s="15"/>
    </row>
    <row r="80" spans="1:7">
      <c r="A80" t="s">
        <v>136</v>
      </c>
      <c r="C80" s="1">
        <v>36.8596</v>
      </c>
      <c r="D80" s="1">
        <v>140.81139999999999</v>
      </c>
      <c r="E80" t="s">
        <v>94</v>
      </c>
      <c r="F80" t="s">
        <v>137</v>
      </c>
      <c r="G80" s="15"/>
    </row>
    <row r="81" spans="1:7">
      <c r="A81" t="s">
        <v>138</v>
      </c>
      <c r="C81" s="1">
        <v>36.8596</v>
      </c>
      <c r="D81" s="1">
        <v>140.85329999999999</v>
      </c>
      <c r="E81" t="s">
        <v>94</v>
      </c>
      <c r="F81" t="s">
        <v>139</v>
      </c>
      <c r="G81" s="23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G81"/>
  <sheetViews>
    <sheetView topLeftCell="A21" workbookViewId="0">
      <selection activeCell="H75" sqref="H75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9.1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40732</v>
      </c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</row>
    <row r="7" spans="1:7">
      <c r="A7" t="s">
        <v>13</v>
      </c>
      <c r="B7">
        <v>48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40731</v>
      </c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</row>
    <row r="9" spans="1:7">
      <c r="A9" t="s">
        <v>17</v>
      </c>
      <c r="B9">
        <v>47</v>
      </c>
      <c r="C9" s="1">
        <v>37.75</v>
      </c>
      <c r="D9" s="1">
        <v>141.25666666666666</v>
      </c>
      <c r="E9" t="s">
        <v>7</v>
      </c>
      <c r="F9" t="s">
        <v>18</v>
      </c>
      <c r="G9" s="2">
        <v>40731</v>
      </c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</row>
    <row r="11" spans="1:7">
      <c r="A11" t="s">
        <v>21</v>
      </c>
      <c r="B11">
        <v>201</v>
      </c>
      <c r="C11" s="1">
        <v>37.583333333333336</v>
      </c>
      <c r="D11" s="1">
        <v>141.37333333333333</v>
      </c>
      <c r="E11" t="s">
        <v>7</v>
      </c>
      <c r="F11" t="s">
        <v>22</v>
      </c>
      <c r="G11" s="2">
        <v>40730</v>
      </c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</row>
    <row r="13" spans="1:7">
      <c r="A13" t="s">
        <v>25</v>
      </c>
      <c r="B13">
        <v>390</v>
      </c>
      <c r="C13" s="1">
        <v>37.416666666666664</v>
      </c>
      <c r="D13" s="1">
        <v>141.38166666666666</v>
      </c>
      <c r="E13" t="s">
        <v>7</v>
      </c>
      <c r="F13" t="s">
        <v>26</v>
      </c>
      <c r="G13" s="2">
        <v>40730</v>
      </c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</row>
    <row r="16" spans="1:7">
      <c r="A16" t="s">
        <v>31</v>
      </c>
      <c r="B16">
        <v>138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>
        <v>40729</v>
      </c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</row>
    <row r="19" spans="1:7">
      <c r="A19" t="s">
        <v>37</v>
      </c>
      <c r="B19">
        <v>74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40729</v>
      </c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</row>
    <row r="22" spans="1:7">
      <c r="A22" t="s">
        <v>43</v>
      </c>
      <c r="B22">
        <v>76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40729</v>
      </c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</row>
    <row r="25" spans="1:7">
      <c r="A25" t="s">
        <v>49</v>
      </c>
      <c r="B25">
        <v>91</v>
      </c>
      <c r="C25" s="1">
        <v>36.748333333333335</v>
      </c>
      <c r="D25" s="1">
        <v>140.94999999999999</v>
      </c>
      <c r="E25" t="s">
        <v>7</v>
      </c>
      <c r="F25" t="s">
        <v>50</v>
      </c>
      <c r="G25" s="2">
        <v>40730</v>
      </c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</row>
    <row r="27" spans="1:7">
      <c r="A27" t="s">
        <v>53</v>
      </c>
      <c r="B27">
        <v>370</v>
      </c>
      <c r="C27" s="1">
        <v>36.418333333333337</v>
      </c>
      <c r="D27" s="1">
        <v>140.71666666666667</v>
      </c>
      <c r="E27" t="s">
        <v>7</v>
      </c>
      <c r="F27" t="s">
        <v>54</v>
      </c>
      <c r="G27" s="2">
        <v>40730</v>
      </c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</row>
    <row r="30" spans="1:7">
      <c r="A30" t="s">
        <v>59</v>
      </c>
      <c r="B30">
        <v>106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>
        <v>40731</v>
      </c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</row>
    <row r="32" spans="1:7">
      <c r="A32" t="s">
        <v>63</v>
      </c>
      <c r="B32">
        <v>38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40733</v>
      </c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</row>
    <row r="34" spans="1:7">
      <c r="A34">
        <v>1</v>
      </c>
      <c r="B34" s="3"/>
      <c r="C34" s="1">
        <v>37.431111111111115</v>
      </c>
      <c r="D34" s="1">
        <v>141.03444444444443</v>
      </c>
      <c r="E34" t="s">
        <v>67</v>
      </c>
      <c r="F34" t="s">
        <v>68</v>
      </c>
      <c r="G34" s="2"/>
    </row>
    <row r="35" spans="1:7">
      <c r="A35">
        <v>2</v>
      </c>
      <c r="B35" s="3"/>
      <c r="C35" s="1">
        <v>37.415277777777774</v>
      </c>
      <c r="D35" s="1">
        <v>141.0338888888889</v>
      </c>
      <c r="E35" t="s">
        <v>67</v>
      </c>
      <c r="F35" t="s">
        <v>69</v>
      </c>
      <c r="G35" s="2"/>
    </row>
    <row r="36" spans="1:7">
      <c r="A36">
        <v>3</v>
      </c>
      <c r="B36" s="3"/>
      <c r="C36" s="1">
        <v>37.322222222222223</v>
      </c>
      <c r="D36" s="1">
        <v>141.0263888888889</v>
      </c>
      <c r="E36" t="s">
        <v>67</v>
      </c>
      <c r="F36" t="s">
        <v>70</v>
      </c>
      <c r="G36" s="2"/>
    </row>
    <row r="37" spans="1:7">
      <c r="A37">
        <v>4</v>
      </c>
      <c r="B37" s="3"/>
      <c r="C37" s="1">
        <v>37.241666666666667</v>
      </c>
      <c r="D37" s="1">
        <v>141.01388888888889</v>
      </c>
      <c r="E37" t="s">
        <v>67</v>
      </c>
      <c r="F37" t="s">
        <v>71</v>
      </c>
      <c r="G37" s="2"/>
    </row>
    <row r="38" spans="1:7">
      <c r="A38">
        <v>5</v>
      </c>
      <c r="B38" s="3"/>
      <c r="C38" s="1">
        <v>37.583333333333336</v>
      </c>
      <c r="D38" s="1">
        <v>141.19999999999999</v>
      </c>
      <c r="E38" t="s">
        <v>67</v>
      </c>
      <c r="F38" t="s">
        <v>72</v>
      </c>
      <c r="G38" s="2"/>
    </row>
    <row r="39" spans="1:7">
      <c r="A39">
        <v>6</v>
      </c>
      <c r="B39" s="3"/>
      <c r="C39" s="1">
        <v>37.5</v>
      </c>
      <c r="D39" s="1">
        <v>141.19999999999999</v>
      </c>
      <c r="E39" t="s">
        <v>67</v>
      </c>
      <c r="F39" t="s">
        <v>73</v>
      </c>
      <c r="G39" s="2"/>
    </row>
    <row r="40" spans="1:7">
      <c r="A40">
        <v>7</v>
      </c>
      <c r="B40" s="3"/>
      <c r="C40" s="1">
        <v>37.416666666666664</v>
      </c>
      <c r="D40" s="1">
        <v>141.19999999999999</v>
      </c>
      <c r="E40" t="s">
        <v>67</v>
      </c>
      <c r="F40" t="s">
        <v>74</v>
      </c>
      <c r="G40" s="2"/>
    </row>
    <row r="41" spans="1:7">
      <c r="A41">
        <v>8</v>
      </c>
      <c r="B41" s="3"/>
      <c r="C41" s="1">
        <v>37.333333333333336</v>
      </c>
      <c r="D41" s="1">
        <v>141.19999999999999</v>
      </c>
      <c r="E41" t="s">
        <v>67</v>
      </c>
      <c r="F41" t="s">
        <v>75</v>
      </c>
      <c r="G41" s="2"/>
    </row>
    <row r="42" spans="1:7">
      <c r="A42">
        <v>9</v>
      </c>
      <c r="B42" s="3"/>
      <c r="C42" s="1">
        <v>37.233333333333334</v>
      </c>
      <c r="D42" s="1">
        <v>141.19999999999999</v>
      </c>
      <c r="E42" t="s">
        <v>67</v>
      </c>
      <c r="F42" t="s">
        <v>76</v>
      </c>
      <c r="G42" s="2"/>
    </row>
    <row r="43" spans="1:7">
      <c r="A43">
        <v>10</v>
      </c>
      <c r="B43" s="3"/>
      <c r="C43" s="1">
        <v>37.166666666666664</v>
      </c>
      <c r="D43" s="1">
        <v>141.19999999999999</v>
      </c>
      <c r="E43" t="s">
        <v>67</v>
      </c>
      <c r="F43" t="s">
        <v>77</v>
      </c>
      <c r="G43" s="2"/>
    </row>
    <row r="44" spans="1:7">
      <c r="A44">
        <v>11</v>
      </c>
      <c r="B44" s="3"/>
      <c r="C44" s="1">
        <v>37.6</v>
      </c>
      <c r="D44" s="1">
        <v>141.0611111111111</v>
      </c>
      <c r="E44" t="s">
        <v>67</v>
      </c>
      <c r="F44" t="s">
        <v>78</v>
      </c>
      <c r="G44" s="2"/>
    </row>
    <row r="45" spans="1:7">
      <c r="A45">
        <v>12</v>
      </c>
      <c r="B45" s="3">
        <v>230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41088</v>
      </c>
    </row>
    <row r="46" spans="1:7">
      <c r="A46">
        <v>13</v>
      </c>
      <c r="B46" s="3">
        <v>3500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41088</v>
      </c>
    </row>
    <row r="47" spans="1:7">
      <c r="A47">
        <v>14</v>
      </c>
      <c r="B47" s="3"/>
      <c r="C47" s="1">
        <v>37.15</v>
      </c>
      <c r="D47" s="1">
        <v>141.03749999999999</v>
      </c>
      <c r="E47" t="s">
        <v>67</v>
      </c>
      <c r="F47" t="s">
        <v>81</v>
      </c>
      <c r="G47" s="2"/>
    </row>
    <row r="48" spans="1:7">
      <c r="A48">
        <v>15</v>
      </c>
      <c r="B48" s="3"/>
      <c r="C48" s="1">
        <v>37.530555555555559</v>
      </c>
      <c r="D48" s="1">
        <v>141.12222222222223</v>
      </c>
      <c r="E48" t="s">
        <v>67</v>
      </c>
      <c r="F48" t="s">
        <v>82</v>
      </c>
      <c r="G48" s="2"/>
    </row>
    <row r="49" spans="1:7">
      <c r="A49">
        <v>16</v>
      </c>
      <c r="B49" s="3"/>
      <c r="C49" s="1">
        <v>37.283333333333331</v>
      </c>
      <c r="D49" s="1">
        <v>141.10555555555555</v>
      </c>
      <c r="E49" t="s">
        <v>67</v>
      </c>
      <c r="F49" t="s">
        <v>83</v>
      </c>
      <c r="G49" s="2"/>
    </row>
    <row r="50" spans="1:7">
      <c r="A50">
        <v>17</v>
      </c>
      <c r="B50" s="3"/>
      <c r="C50" s="1">
        <v>37.055555555555557</v>
      </c>
      <c r="D50" s="1">
        <v>141.00833333333333</v>
      </c>
      <c r="E50" t="s">
        <v>67</v>
      </c>
      <c r="F50" t="s">
        <v>84</v>
      </c>
      <c r="G50" s="2"/>
    </row>
    <row r="51" spans="1:7">
      <c r="A51">
        <v>18</v>
      </c>
      <c r="B51" s="3"/>
      <c r="C51" s="1">
        <v>36.905555555555559</v>
      </c>
      <c r="D51" s="1">
        <v>140.92222222222222</v>
      </c>
      <c r="E51" t="s">
        <v>67</v>
      </c>
      <c r="F51" t="s">
        <v>85</v>
      </c>
      <c r="G51" s="2"/>
    </row>
    <row r="52" spans="1:7">
      <c r="A52">
        <v>19</v>
      </c>
      <c r="B52" s="3"/>
      <c r="C52" s="1">
        <v>36.927777777777777</v>
      </c>
      <c r="D52" s="1">
        <v>140.96666666666667</v>
      </c>
      <c r="E52" t="s">
        <v>67</v>
      </c>
      <c r="F52" t="s">
        <v>86</v>
      </c>
      <c r="G52" s="2"/>
    </row>
    <row r="53" spans="1:7">
      <c r="A53">
        <v>20</v>
      </c>
      <c r="B53" s="3"/>
      <c r="C53" s="1">
        <v>37.011111111111113</v>
      </c>
      <c r="D53" s="1">
        <v>141.00833333333333</v>
      </c>
      <c r="E53" t="s">
        <v>67</v>
      </c>
      <c r="F53" t="s">
        <v>87</v>
      </c>
      <c r="G53" s="2"/>
    </row>
    <row r="54" spans="1:7">
      <c r="A54">
        <v>21</v>
      </c>
      <c r="B54" s="3"/>
      <c r="C54" s="1">
        <v>36.966666666666669</v>
      </c>
      <c r="D54" s="1">
        <v>141</v>
      </c>
      <c r="E54" t="s">
        <v>67</v>
      </c>
      <c r="F54" t="s">
        <v>88</v>
      </c>
      <c r="G54" s="2"/>
    </row>
    <row r="55" spans="1:7">
      <c r="A55">
        <v>22</v>
      </c>
      <c r="B55" s="3"/>
      <c r="C55" s="1">
        <v>37.824444444444445</v>
      </c>
      <c r="D55" s="1">
        <v>141.02250000000001</v>
      </c>
      <c r="E55" t="s">
        <v>67</v>
      </c>
      <c r="F55" t="s">
        <v>89</v>
      </c>
      <c r="G55" s="2"/>
    </row>
    <row r="56" spans="1:7">
      <c r="A56">
        <v>23</v>
      </c>
      <c r="B56" s="3"/>
      <c r="C56" s="1">
        <v>37.799999999999997</v>
      </c>
      <c r="D56" s="1">
        <v>141.08333333333334</v>
      </c>
      <c r="E56" t="s">
        <v>67</v>
      </c>
      <c r="F56" t="s">
        <v>90</v>
      </c>
      <c r="G56" s="2"/>
    </row>
    <row r="57" spans="1:7">
      <c r="A57">
        <v>24</v>
      </c>
      <c r="B57" s="3"/>
      <c r="C57" s="1">
        <v>37.75</v>
      </c>
      <c r="D57" s="1">
        <v>141.08333333333334</v>
      </c>
      <c r="E57" t="s">
        <v>67</v>
      </c>
      <c r="F57" t="s">
        <v>91</v>
      </c>
      <c r="G57" s="2"/>
    </row>
    <row r="58" spans="1:7">
      <c r="A58">
        <v>29</v>
      </c>
      <c r="B58" s="3"/>
      <c r="C58" s="1">
        <v>37</v>
      </c>
      <c r="D58" s="1">
        <v>141.08333333333334</v>
      </c>
      <c r="E58" t="s">
        <v>67</v>
      </c>
      <c r="F58" t="s">
        <v>92</v>
      </c>
      <c r="G58" s="2"/>
    </row>
    <row r="59" spans="1:7">
      <c r="A59" t="s">
        <v>93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/>
    </row>
    <row r="60" spans="1:7">
      <c r="A60" t="s">
        <v>96</v>
      </c>
      <c r="C60" s="1">
        <v>37.886499999999998</v>
      </c>
      <c r="D60" s="1">
        <v>140.9563</v>
      </c>
      <c r="E60" t="s">
        <v>94</v>
      </c>
      <c r="F60" t="s">
        <v>97</v>
      </c>
      <c r="G60" s="15"/>
    </row>
    <row r="61" spans="1:7">
      <c r="A61" t="s">
        <v>98</v>
      </c>
      <c r="C61" s="1">
        <v>37.886499999999998</v>
      </c>
      <c r="D61" s="1">
        <v>141.0368</v>
      </c>
      <c r="E61" t="s">
        <v>94</v>
      </c>
      <c r="F61" t="s">
        <v>99</v>
      </c>
      <c r="G61" s="15"/>
    </row>
    <row r="62" spans="1:7">
      <c r="A62" t="s">
        <v>100</v>
      </c>
      <c r="C62" s="1">
        <v>37.750300000000003</v>
      </c>
      <c r="D62" s="1">
        <v>141.0164</v>
      </c>
      <c r="E62" t="s">
        <v>94</v>
      </c>
      <c r="F62" t="s">
        <v>101</v>
      </c>
      <c r="G62" s="15"/>
    </row>
    <row r="63" spans="1:7">
      <c r="A63" t="s">
        <v>102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/>
    </row>
    <row r="64" spans="1:7">
      <c r="A64" t="s">
        <v>104</v>
      </c>
      <c r="C64" s="1">
        <v>37.750300000000003</v>
      </c>
      <c r="D64" s="1">
        <v>141.0625</v>
      </c>
      <c r="E64" t="s">
        <v>94</v>
      </c>
      <c r="F64" t="s">
        <v>105</v>
      </c>
      <c r="G64" s="15"/>
    </row>
    <row r="65" spans="1:7">
      <c r="A65" t="s">
        <v>106</v>
      </c>
      <c r="C65" s="1">
        <v>37.683</v>
      </c>
      <c r="D65" s="1">
        <v>141.02289999999999</v>
      </c>
      <c r="E65" t="s">
        <v>94</v>
      </c>
      <c r="F65" t="s">
        <v>107</v>
      </c>
      <c r="G65" s="15"/>
    </row>
    <row r="66" spans="1:7">
      <c r="A66" t="s">
        <v>108</v>
      </c>
      <c r="C66" s="1">
        <v>37.683</v>
      </c>
      <c r="D66" s="1">
        <v>141.0394</v>
      </c>
      <c r="E66" t="s">
        <v>94</v>
      </c>
      <c r="F66" t="s">
        <v>109</v>
      </c>
      <c r="G66" s="15"/>
    </row>
    <row r="67" spans="1:7">
      <c r="A67" t="s">
        <v>110</v>
      </c>
      <c r="C67" s="1">
        <v>37.683</v>
      </c>
      <c r="D67" s="1">
        <v>141.04419999999999</v>
      </c>
      <c r="E67" t="s">
        <v>94</v>
      </c>
      <c r="F67" t="s">
        <v>111</v>
      </c>
      <c r="G67" s="15"/>
    </row>
    <row r="68" spans="1:7">
      <c r="A68" t="s">
        <v>112</v>
      </c>
      <c r="B68" s="12">
        <v>123.69999999999999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40750</v>
      </c>
    </row>
    <row r="69" spans="1:7">
      <c r="A69" t="s">
        <v>114</v>
      </c>
      <c r="B69" s="12">
        <v>1586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40750</v>
      </c>
    </row>
    <row r="70" spans="1:7">
      <c r="A70" t="s">
        <v>116</v>
      </c>
      <c r="B70" s="12">
        <v>905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40750</v>
      </c>
    </row>
    <row r="71" spans="1:7">
      <c r="A71" t="s">
        <v>118</v>
      </c>
      <c r="B71" s="12"/>
      <c r="C71" s="1">
        <v>37.106400000000001</v>
      </c>
      <c r="D71" s="1">
        <v>141.03899999999999</v>
      </c>
      <c r="E71" t="s">
        <v>94</v>
      </c>
      <c r="F71" t="s">
        <v>119</v>
      </c>
      <c r="G71" s="13"/>
    </row>
    <row r="72" spans="1:7">
      <c r="A72" t="s">
        <v>120</v>
      </c>
      <c r="B72" s="12"/>
      <c r="C72" s="1">
        <v>37.106400000000001</v>
      </c>
      <c r="D72" s="1">
        <v>141.07329999999999</v>
      </c>
      <c r="E72" t="s">
        <v>94</v>
      </c>
      <c r="F72" t="s">
        <v>121</v>
      </c>
      <c r="G72" s="13"/>
    </row>
    <row r="73" spans="1:7">
      <c r="A73" t="s">
        <v>122</v>
      </c>
      <c r="B73" s="12"/>
      <c r="C73" s="1">
        <v>37.106400000000001</v>
      </c>
      <c r="D73" s="1">
        <v>141.1259</v>
      </c>
      <c r="E73" t="s">
        <v>94</v>
      </c>
      <c r="F73" t="s">
        <v>123</v>
      </c>
      <c r="G73" s="13"/>
    </row>
    <row r="74" spans="1:7">
      <c r="A74" t="s">
        <v>124</v>
      </c>
      <c r="B74" s="12"/>
      <c r="C74" s="1">
        <v>37.106400000000001</v>
      </c>
      <c r="D74" s="1">
        <v>141.16909999999999</v>
      </c>
      <c r="E74" t="s">
        <v>94</v>
      </c>
      <c r="F74" t="s">
        <v>125</v>
      </c>
      <c r="G74" s="13"/>
    </row>
    <row r="75" spans="1:7">
      <c r="A75" t="s">
        <v>126</v>
      </c>
      <c r="B75" s="12"/>
      <c r="C75" s="1">
        <v>37.106400000000001</v>
      </c>
      <c r="D75" s="1">
        <v>141.25149999999999</v>
      </c>
      <c r="E75" t="s">
        <v>94</v>
      </c>
      <c r="F75" t="s">
        <v>127</v>
      </c>
      <c r="G75" s="13"/>
    </row>
    <row r="76" spans="1:7">
      <c r="A76" t="s">
        <v>128</v>
      </c>
      <c r="B76" s="12">
        <v>934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40750</v>
      </c>
    </row>
    <row r="77" spans="1:7">
      <c r="A77" t="s">
        <v>130</v>
      </c>
      <c r="B77" s="12">
        <v>1362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40750</v>
      </c>
    </row>
    <row r="78" spans="1:7">
      <c r="A78" t="s">
        <v>132</v>
      </c>
      <c r="B78" s="12">
        <v>733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40750</v>
      </c>
    </row>
    <row r="79" spans="1:7">
      <c r="A79" t="s">
        <v>134</v>
      </c>
      <c r="B79" s="12">
        <v>761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40750</v>
      </c>
    </row>
    <row r="80" spans="1:7">
      <c r="A80" t="s">
        <v>136</v>
      </c>
      <c r="B80" s="12">
        <v>794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40750</v>
      </c>
    </row>
    <row r="81" spans="1:7">
      <c r="A81" t="s">
        <v>138</v>
      </c>
      <c r="B81" s="10">
        <v>1300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40750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97"/>
  <sheetViews>
    <sheetView topLeftCell="A57" workbookViewId="0">
      <selection activeCell="I65" sqref="I65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14.3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40755</v>
      </c>
    </row>
    <row r="5" spans="1:7">
      <c r="A5" t="s">
        <v>9</v>
      </c>
      <c r="C5" s="1">
        <v>38.5</v>
      </c>
      <c r="D5" s="1">
        <v>142.08166666666668</v>
      </c>
      <c r="E5" t="s">
        <v>7</v>
      </c>
      <c r="F5" t="s">
        <v>10</v>
      </c>
    </row>
    <row r="6" spans="1:7">
      <c r="A6" t="s">
        <v>11</v>
      </c>
      <c r="C6" s="1">
        <v>38.25</v>
      </c>
      <c r="D6" s="1">
        <v>141.85</v>
      </c>
      <c r="E6" t="s">
        <v>7</v>
      </c>
      <c r="F6" t="s">
        <v>12</v>
      </c>
    </row>
    <row r="7" spans="1:7">
      <c r="A7" t="s">
        <v>13</v>
      </c>
      <c r="B7">
        <v>61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40755</v>
      </c>
    </row>
    <row r="8" spans="1:7">
      <c r="A8" t="s">
        <v>15</v>
      </c>
      <c r="C8" s="1">
        <v>38.083333333333336</v>
      </c>
      <c r="D8" s="1">
        <v>141.48666666666668</v>
      </c>
      <c r="E8" t="s">
        <v>7</v>
      </c>
      <c r="F8" t="s">
        <v>16</v>
      </c>
    </row>
    <row r="9" spans="1:7">
      <c r="A9" t="s">
        <v>17</v>
      </c>
      <c r="B9">
        <v>88</v>
      </c>
      <c r="C9" s="1">
        <v>37.75</v>
      </c>
      <c r="D9" s="1">
        <v>141.25666666666666</v>
      </c>
      <c r="E9" t="s">
        <v>7</v>
      </c>
      <c r="F9" t="s">
        <v>18</v>
      </c>
      <c r="G9" s="2">
        <v>40754</v>
      </c>
    </row>
    <row r="10" spans="1:7">
      <c r="A10" t="s">
        <v>19</v>
      </c>
      <c r="C10" s="1">
        <v>37.748333333333299</v>
      </c>
      <c r="D10" s="1">
        <v>141.49</v>
      </c>
      <c r="E10" t="s">
        <v>7</v>
      </c>
      <c r="F10" t="s">
        <v>20</v>
      </c>
    </row>
    <row r="11" spans="1:7">
      <c r="A11" t="s">
        <v>21</v>
      </c>
      <c r="B11">
        <v>270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0">
        <v>40754</v>
      </c>
    </row>
    <row r="12" spans="1:7">
      <c r="A12" t="s">
        <v>23</v>
      </c>
      <c r="C12" s="1">
        <v>37.581666666666663</v>
      </c>
      <c r="D12" s="1">
        <v>141.60666666666665</v>
      </c>
      <c r="E12" t="s">
        <v>7</v>
      </c>
      <c r="F12" t="s">
        <v>24</v>
      </c>
    </row>
    <row r="13" spans="1:7">
      <c r="A13" t="s">
        <v>25</v>
      </c>
      <c r="B13">
        <v>176</v>
      </c>
      <c r="C13" s="1">
        <v>37.416666666666664</v>
      </c>
      <c r="D13" s="1">
        <v>141.38166666666666</v>
      </c>
      <c r="E13" t="s">
        <v>7</v>
      </c>
      <c r="F13" t="s">
        <v>26</v>
      </c>
      <c r="G13" s="30">
        <v>40753</v>
      </c>
    </row>
    <row r="14" spans="1:7">
      <c r="A14" t="s">
        <v>27</v>
      </c>
      <c r="C14" s="1">
        <v>37.416666666666664</v>
      </c>
      <c r="D14" s="1">
        <v>141.60666666666665</v>
      </c>
      <c r="E14" t="s">
        <v>7</v>
      </c>
      <c r="F14" t="s">
        <v>28</v>
      </c>
    </row>
    <row r="15" spans="1:7">
      <c r="A15" t="s">
        <v>29</v>
      </c>
      <c r="C15" s="1">
        <v>37.5</v>
      </c>
      <c r="D15" s="1">
        <v>142</v>
      </c>
      <c r="E15" t="s">
        <v>7</v>
      </c>
      <c r="F15" t="s">
        <v>30</v>
      </c>
    </row>
    <row r="16" spans="1:7">
      <c r="A16" t="s">
        <v>31</v>
      </c>
      <c r="B16">
        <v>137</v>
      </c>
      <c r="C16" s="1">
        <v>37.248333333333335</v>
      </c>
      <c r="D16" s="1">
        <v>141.37333333333333</v>
      </c>
      <c r="E16" t="s">
        <v>7</v>
      </c>
      <c r="F16" t="s">
        <v>32</v>
      </c>
      <c r="G16" s="30">
        <v>40753</v>
      </c>
    </row>
    <row r="17" spans="1:7">
      <c r="A17" t="s">
        <v>33</v>
      </c>
      <c r="C17" s="1">
        <v>37.25</v>
      </c>
      <c r="D17" s="1">
        <v>141.60666666666665</v>
      </c>
      <c r="E17" t="s">
        <v>7</v>
      </c>
      <c r="F17" t="s">
        <v>34</v>
      </c>
    </row>
    <row r="18" spans="1:7">
      <c r="A18" t="s">
        <v>35</v>
      </c>
      <c r="C18" s="1">
        <v>37.081666666666663</v>
      </c>
      <c r="D18" s="1">
        <v>141.13999999999999</v>
      </c>
      <c r="E18" t="s">
        <v>7</v>
      </c>
      <c r="F18" t="s">
        <v>36</v>
      </c>
    </row>
    <row r="19" spans="1:7">
      <c r="A19" t="s">
        <v>37</v>
      </c>
      <c r="B19">
        <v>73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40752</v>
      </c>
    </row>
    <row r="20" spans="1:7">
      <c r="A20" t="s">
        <v>39</v>
      </c>
      <c r="C20" s="1">
        <v>37.081666666666663</v>
      </c>
      <c r="D20" s="1">
        <v>141.48833333333334</v>
      </c>
      <c r="E20" t="s">
        <v>7</v>
      </c>
      <c r="F20" t="s">
        <v>40</v>
      </c>
    </row>
    <row r="21" spans="1:7">
      <c r="A21" t="s">
        <v>41</v>
      </c>
      <c r="C21" s="1">
        <v>37</v>
      </c>
      <c r="D21" s="1">
        <v>141.75166666666667</v>
      </c>
      <c r="E21" t="s">
        <v>7</v>
      </c>
      <c r="F21" t="s">
        <v>42</v>
      </c>
    </row>
    <row r="22" spans="1:7">
      <c r="A22" t="s">
        <v>43</v>
      </c>
      <c r="B22">
        <v>89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40749</v>
      </c>
    </row>
    <row r="23" spans="1:7">
      <c r="A23" t="s">
        <v>45</v>
      </c>
      <c r="C23" s="1">
        <v>36.916666666666664</v>
      </c>
      <c r="D23" s="1">
        <v>141.37166666666667</v>
      </c>
      <c r="E23" t="s">
        <v>7</v>
      </c>
      <c r="F23" t="s">
        <v>46</v>
      </c>
    </row>
    <row r="24" spans="1:7">
      <c r="A24" t="s">
        <v>47</v>
      </c>
      <c r="C24" s="1">
        <v>36.748333333333335</v>
      </c>
      <c r="D24" s="1">
        <v>140.88333333333333</v>
      </c>
      <c r="E24" t="s">
        <v>7</v>
      </c>
      <c r="F24" t="s">
        <v>48</v>
      </c>
    </row>
    <row r="25" spans="1:7">
      <c r="A25" t="s">
        <v>49</v>
      </c>
      <c r="B25">
        <v>127</v>
      </c>
      <c r="C25" s="1">
        <v>36.748333333333335</v>
      </c>
      <c r="D25" s="1">
        <v>140.94999999999999</v>
      </c>
      <c r="E25" t="s">
        <v>7</v>
      </c>
      <c r="F25" t="s">
        <v>50</v>
      </c>
      <c r="G25" s="30">
        <v>40752</v>
      </c>
    </row>
    <row r="26" spans="1:7">
      <c r="A26" t="s">
        <v>51</v>
      </c>
      <c r="C26" s="1">
        <v>36.748333333333335</v>
      </c>
      <c r="D26" s="1">
        <v>141.18333333333334</v>
      </c>
      <c r="E26" t="s">
        <v>7</v>
      </c>
      <c r="F26" t="s">
        <v>52</v>
      </c>
    </row>
    <row r="27" spans="1:7">
      <c r="A27" t="s">
        <v>53</v>
      </c>
      <c r="B27">
        <v>330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0">
        <v>40751</v>
      </c>
    </row>
    <row r="28" spans="1:7">
      <c r="A28" t="s">
        <v>55</v>
      </c>
      <c r="C28" s="1">
        <v>36.414999999999999</v>
      </c>
      <c r="D28" s="1">
        <v>140.94999999999999</v>
      </c>
      <c r="E28" t="s">
        <v>7</v>
      </c>
      <c r="F28" t="s">
        <v>56</v>
      </c>
    </row>
    <row r="29" spans="1:7">
      <c r="A29" t="s">
        <v>57</v>
      </c>
      <c r="C29" s="1">
        <v>36.748333333333335</v>
      </c>
      <c r="D29" s="1">
        <v>140.88333333333333</v>
      </c>
      <c r="E29" t="s">
        <v>7</v>
      </c>
      <c r="F29" t="s">
        <v>58</v>
      </c>
    </row>
    <row r="30" spans="1:7">
      <c r="A30" t="s">
        <v>59</v>
      </c>
      <c r="B30">
        <v>218</v>
      </c>
      <c r="C30" s="1">
        <v>36.06666666666667</v>
      </c>
      <c r="D30" s="1">
        <v>140.71833333333333</v>
      </c>
      <c r="E30" t="s">
        <v>7</v>
      </c>
      <c r="F30" t="s">
        <v>60</v>
      </c>
      <c r="G30" s="30">
        <v>40750</v>
      </c>
    </row>
    <row r="31" spans="1:7">
      <c r="A31" t="s">
        <v>61</v>
      </c>
      <c r="C31" s="1">
        <v>36.078333333333333</v>
      </c>
      <c r="D31" s="1">
        <v>140.94999999999999</v>
      </c>
      <c r="E31" t="s">
        <v>7</v>
      </c>
      <c r="F31" t="s">
        <v>62</v>
      </c>
    </row>
    <row r="32" spans="1:7">
      <c r="A32" t="s">
        <v>63</v>
      </c>
      <c r="B32">
        <v>26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40750</v>
      </c>
    </row>
    <row r="33" spans="1:7">
      <c r="A33" t="s">
        <v>65</v>
      </c>
      <c r="C33" s="1">
        <v>35.748333333333335</v>
      </c>
      <c r="D33" s="1">
        <v>141.18333333333334</v>
      </c>
      <c r="E33" t="s">
        <v>7</v>
      </c>
      <c r="F33" t="s">
        <v>66</v>
      </c>
    </row>
    <row r="34" spans="1:7">
      <c r="A34">
        <v>1</v>
      </c>
      <c r="B34" s="44">
        <v>18300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40738</v>
      </c>
    </row>
    <row r="35" spans="1:7">
      <c r="A35">
        <v>2</v>
      </c>
      <c r="B35" s="3">
        <v>3200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40738</v>
      </c>
    </row>
    <row r="36" spans="1:7">
      <c r="A36">
        <v>3</v>
      </c>
      <c r="B36" s="3">
        <v>1070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40738</v>
      </c>
    </row>
    <row r="37" spans="1:7">
      <c r="A37">
        <v>4</v>
      </c>
      <c r="B37" s="3">
        <v>930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40738</v>
      </c>
    </row>
    <row r="38" spans="1:7">
      <c r="A38">
        <v>5</v>
      </c>
      <c r="B38" s="3">
        <v>99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40741</v>
      </c>
    </row>
    <row r="39" spans="1:7">
      <c r="A39">
        <v>6</v>
      </c>
      <c r="B39" s="3">
        <v>158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40750</v>
      </c>
    </row>
    <row r="40" spans="1:7">
      <c r="A40">
        <v>7</v>
      </c>
      <c r="B40" s="3">
        <v>250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40762</v>
      </c>
    </row>
    <row r="41" spans="1:7">
      <c r="A41">
        <v>8</v>
      </c>
      <c r="B41" s="3">
        <v>310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40762</v>
      </c>
    </row>
    <row r="42" spans="1:7">
      <c r="A42">
        <v>9</v>
      </c>
      <c r="B42" s="3">
        <v>110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40761</v>
      </c>
    </row>
    <row r="43" spans="1:7">
      <c r="A43">
        <v>10</v>
      </c>
      <c r="B43" s="3">
        <v>143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40761</v>
      </c>
    </row>
    <row r="44" spans="1:7">
      <c r="A44">
        <v>11</v>
      </c>
      <c r="B44" s="3">
        <v>158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40750</v>
      </c>
    </row>
    <row r="45" spans="1:7">
      <c r="A45">
        <v>12</v>
      </c>
      <c r="B45" s="3">
        <v>167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40778</v>
      </c>
    </row>
    <row r="46" spans="1:7">
      <c r="A46">
        <v>13</v>
      </c>
      <c r="B46" s="3">
        <v>960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40778</v>
      </c>
    </row>
    <row r="47" spans="1:7">
      <c r="A47">
        <v>14</v>
      </c>
      <c r="B47" s="3">
        <v>1110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40763</v>
      </c>
    </row>
    <row r="48" spans="1:7">
      <c r="A48">
        <v>15</v>
      </c>
      <c r="B48" s="3">
        <v>550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40741</v>
      </c>
    </row>
    <row r="49" spans="1:8">
      <c r="A49">
        <v>16</v>
      </c>
      <c r="B49" s="3">
        <v>1670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40750</v>
      </c>
    </row>
    <row r="50" spans="1:8">
      <c r="A50">
        <v>17</v>
      </c>
      <c r="B50" s="3">
        <v>620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40763</v>
      </c>
    </row>
    <row r="51" spans="1:8">
      <c r="A51">
        <v>18</v>
      </c>
      <c r="B51" s="3">
        <v>500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40765</v>
      </c>
    </row>
    <row r="52" spans="1:8">
      <c r="A52">
        <v>19</v>
      </c>
      <c r="B52" s="3">
        <v>2600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40765</v>
      </c>
    </row>
    <row r="53" spans="1:8">
      <c r="A53">
        <v>20</v>
      </c>
      <c r="B53" s="3">
        <v>810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40763</v>
      </c>
    </row>
    <row r="54" spans="1:8">
      <c r="A54">
        <v>21</v>
      </c>
      <c r="B54" s="3">
        <v>720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40763</v>
      </c>
    </row>
    <row r="55" spans="1:8">
      <c r="A55">
        <v>22</v>
      </c>
      <c r="B55" s="3">
        <v>128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40765</v>
      </c>
    </row>
    <row r="56" spans="1:8">
      <c r="A56">
        <v>23</v>
      </c>
      <c r="B56" s="3">
        <v>590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40765</v>
      </c>
    </row>
    <row r="57" spans="1:8">
      <c r="A57">
        <v>24</v>
      </c>
      <c r="B57" s="3">
        <v>106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40765</v>
      </c>
    </row>
    <row r="58" spans="1:8">
      <c r="A58">
        <v>29</v>
      </c>
      <c r="B58" s="3">
        <v>90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40761</v>
      </c>
    </row>
    <row r="59" spans="1:8">
      <c r="A59" t="s">
        <v>93</v>
      </c>
      <c r="B59">
        <v>45.2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40780</v>
      </c>
      <c r="H59" s="2"/>
    </row>
    <row r="60" spans="1:8">
      <c r="A60" t="s">
        <v>96</v>
      </c>
      <c r="B60">
        <v>103.9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40780</v>
      </c>
      <c r="H60" s="2"/>
    </row>
    <row r="61" spans="1:8">
      <c r="A61" t="s">
        <v>98</v>
      </c>
      <c r="B61">
        <v>172.2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40780</v>
      </c>
    </row>
    <row r="62" spans="1:8">
      <c r="A62" t="s">
        <v>100</v>
      </c>
      <c r="B62">
        <v>140.30000000000001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40780</v>
      </c>
    </row>
    <row r="63" spans="1:8">
      <c r="A63" t="s">
        <v>102</v>
      </c>
      <c r="B63">
        <v>80.900000000000006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40780</v>
      </c>
    </row>
    <row r="64" spans="1:8">
      <c r="A64" t="s">
        <v>104</v>
      </c>
      <c r="B64">
        <v>467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40780</v>
      </c>
    </row>
    <row r="65" spans="1:7">
      <c r="A65" s="34" t="s">
        <v>472</v>
      </c>
      <c r="B65" s="51">
        <f>862+1032</f>
        <v>1894</v>
      </c>
      <c r="C65" s="1">
        <v>37.783333333333331</v>
      </c>
      <c r="D65" s="1">
        <v>141.08333333333334</v>
      </c>
      <c r="E65" t="s">
        <v>94</v>
      </c>
      <c r="F65" s="19" t="s">
        <v>469</v>
      </c>
      <c r="G65" s="15"/>
    </row>
    <row r="66" spans="1:7">
      <c r="A66" s="34" t="s">
        <v>473</v>
      </c>
      <c r="B66" s="51">
        <f>22+23</f>
        <v>45</v>
      </c>
      <c r="C66" s="1">
        <v>37.783333333333331</v>
      </c>
      <c r="D66" s="1">
        <v>141.23333333333332</v>
      </c>
      <c r="E66" t="s">
        <v>94</v>
      </c>
      <c r="F66" s="19" t="s">
        <v>470</v>
      </c>
      <c r="G66" s="15"/>
    </row>
    <row r="67" spans="1:7">
      <c r="A67" s="34" t="s">
        <v>474</v>
      </c>
      <c r="B67" s="51">
        <f>89+105</f>
        <v>194</v>
      </c>
      <c r="C67" s="1">
        <v>37.799999999999997</v>
      </c>
      <c r="D67" s="1">
        <v>141.36666666666667</v>
      </c>
      <c r="E67" t="s">
        <v>94</v>
      </c>
      <c r="F67" s="19" t="s">
        <v>471</v>
      </c>
      <c r="G67" s="15"/>
    </row>
    <row r="68" spans="1:7">
      <c r="A68" t="s">
        <v>106</v>
      </c>
      <c r="B68">
        <v>117.3</v>
      </c>
      <c r="C68" s="1">
        <v>37.683</v>
      </c>
      <c r="D68" s="1">
        <v>141.02289999999999</v>
      </c>
      <c r="E68" t="s">
        <v>94</v>
      </c>
      <c r="F68" t="s">
        <v>107</v>
      </c>
      <c r="G68" s="15">
        <v>40780</v>
      </c>
    </row>
    <row r="69" spans="1:7">
      <c r="A69" t="s">
        <v>108</v>
      </c>
      <c r="B69">
        <v>110.6</v>
      </c>
      <c r="C69" s="1">
        <v>37.683</v>
      </c>
      <c r="D69" s="1">
        <v>141.0394</v>
      </c>
      <c r="E69" t="s">
        <v>94</v>
      </c>
      <c r="F69" t="s">
        <v>109</v>
      </c>
      <c r="G69" s="15">
        <v>40780</v>
      </c>
    </row>
    <row r="70" spans="1:7">
      <c r="A70" t="s">
        <v>110</v>
      </c>
      <c r="B70">
        <v>243</v>
      </c>
      <c r="C70" s="1">
        <v>37.683</v>
      </c>
      <c r="D70" s="1">
        <v>141.04419999999999</v>
      </c>
      <c r="E70" t="s">
        <v>94</v>
      </c>
      <c r="F70" t="s">
        <v>111</v>
      </c>
      <c r="G70" s="15">
        <v>40780</v>
      </c>
    </row>
    <row r="71" spans="1:7">
      <c r="A71" s="34" t="s">
        <v>490</v>
      </c>
      <c r="B71" s="51">
        <f>34+31</f>
        <v>65</v>
      </c>
      <c r="C71" s="1">
        <v>37.633333333333333</v>
      </c>
      <c r="D71" s="1">
        <v>141.01666666666668</v>
      </c>
      <c r="E71" t="s">
        <v>94</v>
      </c>
      <c r="F71" s="19" t="s">
        <v>479</v>
      </c>
      <c r="G71" s="15"/>
    </row>
    <row r="72" spans="1:7">
      <c r="A72" s="34" t="s">
        <v>491</v>
      </c>
      <c r="B72" s="51">
        <f>35+40</f>
        <v>75</v>
      </c>
      <c r="C72" s="1">
        <v>37.633333333333333</v>
      </c>
      <c r="D72" s="1">
        <v>141.03333333333333</v>
      </c>
      <c r="E72" t="s">
        <v>94</v>
      </c>
      <c r="F72" s="19" t="s">
        <v>483</v>
      </c>
      <c r="G72" s="15"/>
    </row>
    <row r="73" spans="1:7">
      <c r="A73" s="34" t="s">
        <v>492</v>
      </c>
      <c r="B73" s="51">
        <f>466+534</f>
        <v>1000</v>
      </c>
      <c r="C73" s="1">
        <v>37.616666666666667</v>
      </c>
      <c r="D73" s="1">
        <v>141.03333333333333</v>
      </c>
      <c r="E73" t="s">
        <v>94</v>
      </c>
      <c r="F73" s="19" t="s">
        <v>480</v>
      </c>
      <c r="G73" s="15"/>
    </row>
    <row r="74" spans="1:7">
      <c r="A74" s="34" t="s">
        <v>493</v>
      </c>
      <c r="B74" s="51">
        <f>40+51</f>
        <v>91</v>
      </c>
      <c r="C74" s="1">
        <v>37.616666666666667</v>
      </c>
      <c r="D74" s="1">
        <v>141.11666666666667</v>
      </c>
      <c r="E74" t="s">
        <v>94</v>
      </c>
      <c r="F74" s="19" t="s">
        <v>481</v>
      </c>
      <c r="G74" s="15"/>
    </row>
    <row r="75" spans="1:7">
      <c r="A75" s="34" t="s">
        <v>494</v>
      </c>
      <c r="B75" s="51">
        <f>21+26</f>
        <v>47</v>
      </c>
      <c r="C75" s="1">
        <v>37.616666666666667</v>
      </c>
      <c r="D75" s="1">
        <v>141.21666666666667</v>
      </c>
      <c r="E75" t="s">
        <v>94</v>
      </c>
      <c r="F75" s="19" t="s">
        <v>482</v>
      </c>
      <c r="G75" s="15"/>
    </row>
    <row r="76" spans="1:7">
      <c r="A76" s="34" t="s">
        <v>495</v>
      </c>
      <c r="B76" s="51">
        <f>203+234</f>
        <v>437</v>
      </c>
      <c r="C76" s="1">
        <v>37.416666666666664</v>
      </c>
      <c r="D76" s="1">
        <v>141.35</v>
      </c>
      <c r="E76" t="s">
        <v>94</v>
      </c>
      <c r="F76" s="19" t="s">
        <v>489</v>
      </c>
      <c r="G76" s="15"/>
    </row>
    <row r="77" spans="1:7">
      <c r="A77" s="34" t="s">
        <v>496</v>
      </c>
      <c r="B77" s="51">
        <f>1551+1760</f>
        <v>3311</v>
      </c>
      <c r="C77" s="1">
        <v>37.166666666666664</v>
      </c>
      <c r="D77" s="1">
        <v>141</v>
      </c>
      <c r="E77" t="s">
        <v>94</v>
      </c>
      <c r="F77" s="19" t="s">
        <v>484</v>
      </c>
      <c r="G77" s="15"/>
    </row>
    <row r="78" spans="1:7">
      <c r="A78" s="34" t="s">
        <v>497</v>
      </c>
      <c r="B78" s="51">
        <f>342+392</f>
        <v>734</v>
      </c>
      <c r="C78" s="1">
        <v>37.18333333333333</v>
      </c>
      <c r="D78" s="1">
        <v>141</v>
      </c>
      <c r="E78" t="s">
        <v>94</v>
      </c>
      <c r="F78" s="19" t="s">
        <v>485</v>
      </c>
      <c r="G78" s="15"/>
    </row>
    <row r="79" spans="1:7">
      <c r="A79" s="34" t="s">
        <v>498</v>
      </c>
      <c r="B79" s="51">
        <f>1798+1979</f>
        <v>3777</v>
      </c>
      <c r="C79" s="1">
        <v>37.18333333333333</v>
      </c>
      <c r="D79" s="1">
        <v>141.03333333333333</v>
      </c>
      <c r="E79" t="s">
        <v>94</v>
      </c>
      <c r="F79" s="19" t="s">
        <v>486</v>
      </c>
      <c r="G79" s="15"/>
    </row>
    <row r="80" spans="1:7">
      <c r="A80" s="34" t="s">
        <v>499</v>
      </c>
      <c r="B80" s="51">
        <f>468+551</f>
        <v>1019</v>
      </c>
      <c r="C80" s="1">
        <v>37.166666666666664</v>
      </c>
      <c r="D80" s="1">
        <v>141.08333333333334</v>
      </c>
      <c r="E80" t="s">
        <v>94</v>
      </c>
      <c r="F80" s="19" t="s">
        <v>487</v>
      </c>
      <c r="G80" s="15"/>
    </row>
    <row r="81" spans="1:7">
      <c r="A81" s="34" t="s">
        <v>500</v>
      </c>
      <c r="B81" s="51">
        <f>548+710</f>
        <v>1258</v>
      </c>
      <c r="C81" s="1">
        <v>37.18333333333333</v>
      </c>
      <c r="D81" s="1">
        <v>141.15</v>
      </c>
      <c r="E81" t="s">
        <v>94</v>
      </c>
      <c r="F81" s="19" t="s">
        <v>488</v>
      </c>
      <c r="G81" s="15"/>
    </row>
    <row r="82" spans="1:7">
      <c r="A82" t="s">
        <v>112</v>
      </c>
      <c r="B82" s="12">
        <v>625</v>
      </c>
      <c r="C82" s="1">
        <v>37.106400000000001</v>
      </c>
      <c r="D82" s="1">
        <v>141.00540000000001</v>
      </c>
      <c r="E82" t="s">
        <v>94</v>
      </c>
      <c r="F82" t="s">
        <v>113</v>
      </c>
      <c r="G82" s="15">
        <v>40778</v>
      </c>
    </row>
    <row r="83" spans="1:7">
      <c r="A83" t="s">
        <v>114</v>
      </c>
      <c r="B83" s="12">
        <v>933</v>
      </c>
      <c r="C83" s="1">
        <v>37.106400000000001</v>
      </c>
      <c r="D83" s="1">
        <v>141.0119</v>
      </c>
      <c r="E83" t="s">
        <v>94</v>
      </c>
      <c r="F83" t="s">
        <v>115</v>
      </c>
      <c r="G83" s="15">
        <v>40778</v>
      </c>
    </row>
    <row r="84" spans="1:7">
      <c r="A84" t="s">
        <v>116</v>
      </c>
      <c r="B84" s="12">
        <v>992</v>
      </c>
      <c r="C84" s="1">
        <v>37.106400000000001</v>
      </c>
      <c r="D84" s="1">
        <v>141.02010000000001</v>
      </c>
      <c r="E84" t="s">
        <v>94</v>
      </c>
      <c r="F84" t="s">
        <v>117</v>
      </c>
      <c r="G84" s="15">
        <v>40778</v>
      </c>
    </row>
    <row r="85" spans="1:7">
      <c r="A85" t="s">
        <v>118</v>
      </c>
      <c r="B85" s="51">
        <v>1227</v>
      </c>
      <c r="C85" s="1">
        <v>37.106400000000001</v>
      </c>
      <c r="D85" s="1">
        <v>141.03899999999999</v>
      </c>
      <c r="E85" t="s">
        <v>94</v>
      </c>
      <c r="F85" t="s">
        <v>119</v>
      </c>
      <c r="G85" s="13"/>
    </row>
    <row r="86" spans="1:7">
      <c r="A86" t="s">
        <v>120</v>
      </c>
      <c r="B86" s="51">
        <v>1734</v>
      </c>
      <c r="C86" s="1">
        <v>37.106400000000001</v>
      </c>
      <c r="D86" s="1">
        <v>141.07329999999999</v>
      </c>
      <c r="E86" t="s">
        <v>94</v>
      </c>
      <c r="F86" t="s">
        <v>121</v>
      </c>
      <c r="G86" s="13"/>
    </row>
    <row r="87" spans="1:7">
      <c r="A87" t="s">
        <v>122</v>
      </c>
      <c r="B87" s="51">
        <v>851</v>
      </c>
      <c r="C87" s="1">
        <v>37.106400000000001</v>
      </c>
      <c r="D87" s="1">
        <v>141.1259</v>
      </c>
      <c r="E87" t="s">
        <v>94</v>
      </c>
      <c r="F87" t="s">
        <v>123</v>
      </c>
      <c r="G87" s="13"/>
    </row>
    <row r="88" spans="1:7">
      <c r="A88" t="s">
        <v>124</v>
      </c>
      <c r="B88" s="51">
        <v>235</v>
      </c>
      <c r="C88" s="1">
        <v>37.106400000000001</v>
      </c>
      <c r="D88" s="1">
        <v>141.16909999999999</v>
      </c>
      <c r="E88" t="s">
        <v>94</v>
      </c>
      <c r="F88" t="s">
        <v>125</v>
      </c>
      <c r="G88" s="13"/>
    </row>
    <row r="89" spans="1:7">
      <c r="A89" t="s">
        <v>126</v>
      </c>
      <c r="B89" s="51">
        <v>306</v>
      </c>
      <c r="C89" s="1">
        <v>37.106400000000001</v>
      </c>
      <c r="D89" s="1">
        <v>141.25149999999999</v>
      </c>
      <c r="E89" t="s">
        <v>94</v>
      </c>
      <c r="F89" t="s">
        <v>127</v>
      </c>
      <c r="G89" s="13"/>
    </row>
    <row r="90" spans="1:7">
      <c r="A90" t="s">
        <v>128</v>
      </c>
      <c r="B90" s="12">
        <v>562</v>
      </c>
      <c r="C90" s="1">
        <v>36.9681</v>
      </c>
      <c r="D90" s="1">
        <v>140.96600000000001</v>
      </c>
      <c r="E90" t="s">
        <v>94</v>
      </c>
      <c r="F90" t="s">
        <v>129</v>
      </c>
      <c r="G90" s="15">
        <v>40778</v>
      </c>
    </row>
    <row r="91" spans="1:7">
      <c r="A91" t="s">
        <v>130</v>
      </c>
      <c r="B91" s="12">
        <v>809</v>
      </c>
      <c r="C91" s="1">
        <v>36.9681</v>
      </c>
      <c r="D91" s="1">
        <v>140.97069999999999</v>
      </c>
      <c r="E91" t="s">
        <v>94</v>
      </c>
      <c r="F91" t="s">
        <v>131</v>
      </c>
      <c r="G91" s="15">
        <v>40778</v>
      </c>
    </row>
    <row r="92" spans="1:7">
      <c r="A92" t="s">
        <v>132</v>
      </c>
      <c r="B92" s="12">
        <v>728</v>
      </c>
      <c r="C92" s="1">
        <v>36.9681</v>
      </c>
      <c r="D92" s="1">
        <v>140.98990000000001</v>
      </c>
      <c r="E92" t="s">
        <v>94</v>
      </c>
      <c r="F92" t="s">
        <v>133</v>
      </c>
      <c r="G92" s="15">
        <v>40778</v>
      </c>
    </row>
    <row r="93" spans="1:7">
      <c r="A93" s="34" t="s">
        <v>477</v>
      </c>
      <c r="B93" s="51">
        <f>356+443</f>
        <v>799</v>
      </c>
      <c r="C93" s="1">
        <v>36.983333333333334</v>
      </c>
      <c r="D93" s="1">
        <v>141.01666666666668</v>
      </c>
      <c r="E93" t="s">
        <v>94</v>
      </c>
      <c r="F93" t="s">
        <v>475</v>
      </c>
      <c r="G93" s="15"/>
    </row>
    <row r="94" spans="1:7">
      <c r="A94" s="34" t="s">
        <v>478</v>
      </c>
      <c r="B94" s="51">
        <f>76+89</f>
        <v>165</v>
      </c>
      <c r="C94" s="1">
        <v>36.983333333333334</v>
      </c>
      <c r="D94" s="1">
        <v>141.1</v>
      </c>
      <c r="E94" t="s">
        <v>94</v>
      </c>
      <c r="F94" t="s">
        <v>476</v>
      </c>
      <c r="G94" s="15"/>
    </row>
    <row r="95" spans="1:7">
      <c r="A95" t="s">
        <v>134</v>
      </c>
      <c r="B95" s="12">
        <v>217.4</v>
      </c>
      <c r="C95" s="1">
        <v>36.8596</v>
      </c>
      <c r="D95" s="1">
        <v>140.80250000000001</v>
      </c>
      <c r="E95" t="s">
        <v>94</v>
      </c>
      <c r="F95" t="s">
        <v>135</v>
      </c>
      <c r="G95" s="15">
        <v>40778</v>
      </c>
    </row>
    <row r="96" spans="1:7">
      <c r="A96" t="s">
        <v>136</v>
      </c>
      <c r="B96" s="12">
        <v>907</v>
      </c>
      <c r="C96" s="1">
        <v>36.8596</v>
      </c>
      <c r="D96" s="1">
        <v>140.81139999999999</v>
      </c>
      <c r="E96" t="s">
        <v>94</v>
      </c>
      <c r="F96" t="s">
        <v>137</v>
      </c>
      <c r="G96" s="15">
        <v>40778</v>
      </c>
    </row>
    <row r="97" spans="1:7">
      <c r="A97" t="s">
        <v>138</v>
      </c>
      <c r="B97" s="10">
        <v>1466</v>
      </c>
      <c r="C97" s="1">
        <v>36.8596</v>
      </c>
      <c r="D97" s="1">
        <v>140.85329999999999</v>
      </c>
      <c r="E97" t="s">
        <v>94</v>
      </c>
      <c r="F97" t="s">
        <v>139</v>
      </c>
      <c r="G97" s="23">
        <v>40778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H81"/>
  <sheetViews>
    <sheetView topLeftCell="A51" workbookViewId="0">
      <selection activeCell="K70" sqref="K70"/>
    </sheetView>
  </sheetViews>
  <sheetFormatPr defaultRowHeight="13.5"/>
  <cols>
    <col min="1" max="1" width="6.5" customWidth="1"/>
    <col min="3" max="3" width="10" customWidth="1"/>
    <col min="6" max="6" width="23.5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0</v>
      </c>
      <c r="G3" t="s">
        <v>5</v>
      </c>
    </row>
    <row r="4" spans="1:7">
      <c r="A4" t="s">
        <v>6</v>
      </c>
      <c r="B4">
        <v>15.2</v>
      </c>
      <c r="C4" s="1">
        <v>38.498333333333335</v>
      </c>
      <c r="D4" s="1">
        <v>141.85333333333332</v>
      </c>
      <c r="E4" t="s">
        <v>7</v>
      </c>
      <c r="F4" t="s">
        <v>8</v>
      </c>
      <c r="G4" s="2">
        <v>40801</v>
      </c>
    </row>
    <row r="5" spans="1:7">
      <c r="A5" t="s">
        <v>9</v>
      </c>
      <c r="B5">
        <v>16.399999999999999</v>
      </c>
      <c r="C5" s="1">
        <v>38.5</v>
      </c>
      <c r="D5" s="1">
        <v>142.08166666666668</v>
      </c>
      <c r="E5" t="s">
        <v>7</v>
      </c>
      <c r="F5" t="s">
        <v>10</v>
      </c>
      <c r="G5" s="2">
        <v>40801</v>
      </c>
    </row>
    <row r="6" spans="1:7">
      <c r="A6" t="s">
        <v>11</v>
      </c>
      <c r="B6">
        <v>21.5</v>
      </c>
      <c r="C6" s="1">
        <v>38.25</v>
      </c>
      <c r="D6" s="1">
        <v>141.85</v>
      </c>
      <c r="E6" t="s">
        <v>7</v>
      </c>
      <c r="F6" t="s">
        <v>12</v>
      </c>
      <c r="G6" s="2">
        <v>40801</v>
      </c>
    </row>
    <row r="7" spans="1:7">
      <c r="A7" t="s">
        <v>13</v>
      </c>
      <c r="B7">
        <v>53</v>
      </c>
      <c r="C7" s="1">
        <v>38.085000000000001</v>
      </c>
      <c r="D7" s="1">
        <v>141.25833333333333</v>
      </c>
      <c r="E7" t="s">
        <v>7</v>
      </c>
      <c r="F7" t="s">
        <v>14</v>
      </c>
      <c r="G7" s="2">
        <v>40800</v>
      </c>
    </row>
    <row r="8" spans="1:7">
      <c r="A8" t="s">
        <v>15</v>
      </c>
      <c r="B8">
        <v>910</v>
      </c>
      <c r="C8" s="1">
        <v>38.083333333333336</v>
      </c>
      <c r="D8" s="1">
        <v>141.48666666666668</v>
      </c>
      <c r="E8" t="s">
        <v>7</v>
      </c>
      <c r="F8" t="s">
        <v>16</v>
      </c>
      <c r="G8" s="30">
        <v>40800</v>
      </c>
    </row>
    <row r="9" spans="1:7">
      <c r="A9" t="s">
        <v>17</v>
      </c>
      <c r="B9">
        <v>42</v>
      </c>
      <c r="C9" s="1">
        <v>37.75</v>
      </c>
      <c r="D9" s="1">
        <v>141.25666666666666</v>
      </c>
      <c r="E9" t="s">
        <v>7</v>
      </c>
      <c r="F9" t="s">
        <v>18</v>
      </c>
      <c r="G9" s="2">
        <v>40800</v>
      </c>
    </row>
    <row r="10" spans="1:7">
      <c r="A10" t="s">
        <v>19</v>
      </c>
      <c r="B10">
        <v>320</v>
      </c>
      <c r="C10" s="1">
        <v>37.748333333333299</v>
      </c>
      <c r="D10" s="1">
        <v>141.49</v>
      </c>
      <c r="E10" t="s">
        <v>7</v>
      </c>
      <c r="F10" t="s">
        <v>20</v>
      </c>
      <c r="G10" s="30">
        <v>40800</v>
      </c>
    </row>
    <row r="11" spans="1:7">
      <c r="A11" t="s">
        <v>21</v>
      </c>
      <c r="B11">
        <v>300</v>
      </c>
      <c r="C11" s="1">
        <v>37.583333333333336</v>
      </c>
      <c r="D11" s="1">
        <v>141.37333333333333</v>
      </c>
      <c r="E11" t="s">
        <v>7</v>
      </c>
      <c r="F11" t="s">
        <v>22</v>
      </c>
      <c r="G11" s="30">
        <v>40799</v>
      </c>
    </row>
    <row r="12" spans="1:7">
      <c r="A12" t="s">
        <v>23</v>
      </c>
      <c r="B12">
        <v>65</v>
      </c>
      <c r="C12" s="1">
        <v>37.581666666666663</v>
      </c>
      <c r="D12" s="1">
        <v>141.60666666666665</v>
      </c>
      <c r="E12" t="s">
        <v>7</v>
      </c>
      <c r="F12" t="s">
        <v>24</v>
      </c>
      <c r="G12" s="2">
        <v>40799</v>
      </c>
    </row>
    <row r="13" spans="1:7">
      <c r="A13" t="s">
        <v>25</v>
      </c>
      <c r="B13">
        <v>270</v>
      </c>
      <c r="C13" s="1">
        <v>37.416666666666664</v>
      </c>
      <c r="D13" s="1">
        <v>141.38166666666666</v>
      </c>
      <c r="E13" t="s">
        <v>7</v>
      </c>
      <c r="F13" t="s">
        <v>26</v>
      </c>
      <c r="G13" s="2">
        <v>40797</v>
      </c>
    </row>
    <row r="14" spans="1:7">
      <c r="A14" t="s">
        <v>27</v>
      </c>
      <c r="B14">
        <v>77</v>
      </c>
      <c r="C14" s="1">
        <v>37.416666666666664</v>
      </c>
      <c r="D14" s="1">
        <v>141.60666666666665</v>
      </c>
      <c r="E14" t="s">
        <v>7</v>
      </c>
      <c r="F14" t="s">
        <v>28</v>
      </c>
      <c r="G14" s="2">
        <v>40797</v>
      </c>
    </row>
    <row r="15" spans="1:7">
      <c r="A15" t="s">
        <v>29</v>
      </c>
      <c r="B15">
        <v>17</v>
      </c>
      <c r="C15" s="1">
        <v>37.5</v>
      </c>
      <c r="D15" s="1">
        <v>142</v>
      </c>
      <c r="E15" t="s">
        <v>7</v>
      </c>
      <c r="F15" t="s">
        <v>30</v>
      </c>
      <c r="G15" s="2">
        <v>40799</v>
      </c>
    </row>
    <row r="16" spans="1:7">
      <c r="A16" t="s">
        <v>31</v>
      </c>
      <c r="B16">
        <v>181</v>
      </c>
      <c r="C16" s="1">
        <v>37.248333333333335</v>
      </c>
      <c r="D16" s="1">
        <v>141.37333333333333</v>
      </c>
      <c r="E16" t="s">
        <v>7</v>
      </c>
      <c r="F16" t="s">
        <v>32</v>
      </c>
      <c r="G16" s="2">
        <v>40797</v>
      </c>
    </row>
    <row r="17" spans="1:7">
      <c r="A17" t="s">
        <v>33</v>
      </c>
      <c r="B17">
        <v>91</v>
      </c>
      <c r="C17" s="1">
        <v>37.25</v>
      </c>
      <c r="D17" s="1">
        <v>141.60666666666665</v>
      </c>
      <c r="E17" t="s">
        <v>7</v>
      </c>
      <c r="F17" t="s">
        <v>34</v>
      </c>
      <c r="G17" s="2">
        <v>40797</v>
      </c>
    </row>
    <row r="18" spans="1:7">
      <c r="A18" t="s">
        <v>35</v>
      </c>
      <c r="B18">
        <v>370</v>
      </c>
      <c r="C18" s="1">
        <v>37.081666666666663</v>
      </c>
      <c r="D18" s="1">
        <v>141.13999999999999</v>
      </c>
      <c r="E18" t="s">
        <v>7</v>
      </c>
      <c r="F18" t="s">
        <v>36</v>
      </c>
      <c r="G18" s="30">
        <v>40796</v>
      </c>
    </row>
    <row r="19" spans="1:7">
      <c r="A19" t="s">
        <v>37</v>
      </c>
      <c r="B19">
        <v>95</v>
      </c>
      <c r="C19" s="1">
        <v>37.083333333333336</v>
      </c>
      <c r="D19" s="1">
        <v>141.25833333333333</v>
      </c>
      <c r="E19" t="s">
        <v>7</v>
      </c>
      <c r="F19" t="s">
        <v>38</v>
      </c>
      <c r="G19" s="2">
        <v>40796</v>
      </c>
    </row>
    <row r="20" spans="1:7">
      <c r="A20" t="s">
        <v>39</v>
      </c>
      <c r="B20">
        <v>69</v>
      </c>
      <c r="C20" s="1">
        <v>37.081666666666663</v>
      </c>
      <c r="D20" s="1">
        <v>141.48833333333334</v>
      </c>
      <c r="E20" t="s">
        <v>7</v>
      </c>
      <c r="F20" t="s">
        <v>40</v>
      </c>
      <c r="G20" s="2">
        <v>40796</v>
      </c>
    </row>
    <row r="21" spans="1:7">
      <c r="A21" t="s">
        <v>41</v>
      </c>
      <c r="B21">
        <v>45</v>
      </c>
      <c r="C21" s="1">
        <v>37</v>
      </c>
      <c r="D21" s="1">
        <v>141.75166666666667</v>
      </c>
      <c r="E21" t="s">
        <v>7</v>
      </c>
      <c r="F21" t="s">
        <v>42</v>
      </c>
      <c r="G21" s="2">
        <v>40796</v>
      </c>
    </row>
    <row r="22" spans="1:7">
      <c r="A22" t="s">
        <v>43</v>
      </c>
      <c r="B22">
        <v>131</v>
      </c>
      <c r="C22" s="1">
        <v>36.914999999999999</v>
      </c>
      <c r="D22" s="1">
        <v>141.13999999999999</v>
      </c>
      <c r="E22" t="s">
        <v>7</v>
      </c>
      <c r="F22" t="s">
        <v>44</v>
      </c>
      <c r="G22" s="2">
        <v>40795</v>
      </c>
    </row>
    <row r="23" spans="1:7">
      <c r="A23" t="s">
        <v>45</v>
      </c>
      <c r="B23">
        <v>86</v>
      </c>
      <c r="C23" s="1">
        <v>36.916666666666664</v>
      </c>
      <c r="D23" s="1">
        <v>141.37166666666667</v>
      </c>
      <c r="E23" t="s">
        <v>7</v>
      </c>
      <c r="F23" t="s">
        <v>46</v>
      </c>
      <c r="G23" s="2">
        <v>40795</v>
      </c>
    </row>
    <row r="24" spans="1:7">
      <c r="A24" t="s">
        <v>47</v>
      </c>
      <c r="B24">
        <v>450</v>
      </c>
      <c r="C24" s="1">
        <v>36.748333333333335</v>
      </c>
      <c r="D24" s="1">
        <v>140.88333333333333</v>
      </c>
      <c r="E24" t="s">
        <v>7</v>
      </c>
      <c r="F24" t="s">
        <v>48</v>
      </c>
      <c r="G24" s="30">
        <v>40795</v>
      </c>
    </row>
    <row r="25" spans="1:7">
      <c r="A25" t="s">
        <v>49</v>
      </c>
      <c r="B25">
        <v>240</v>
      </c>
      <c r="C25" s="1">
        <v>36.748333333333335</v>
      </c>
      <c r="D25" s="1">
        <v>140.94999999999999</v>
      </c>
      <c r="E25" t="s">
        <v>7</v>
      </c>
      <c r="F25" t="s">
        <v>50</v>
      </c>
      <c r="G25" s="2">
        <v>40795</v>
      </c>
    </row>
    <row r="26" spans="1:7">
      <c r="A26" t="s">
        <v>51</v>
      </c>
      <c r="B26">
        <v>36</v>
      </c>
      <c r="C26" s="1">
        <v>36.748333333333335</v>
      </c>
      <c r="D26" s="1">
        <v>141.18333333333334</v>
      </c>
      <c r="E26" t="s">
        <v>7</v>
      </c>
      <c r="F26" t="s">
        <v>52</v>
      </c>
      <c r="G26" s="2">
        <v>40795</v>
      </c>
    </row>
    <row r="27" spans="1:7">
      <c r="A27" t="s">
        <v>53</v>
      </c>
      <c r="B27">
        <v>960</v>
      </c>
      <c r="C27" s="1">
        <v>36.418333333333337</v>
      </c>
      <c r="D27" s="1">
        <v>140.71666666666667</v>
      </c>
      <c r="E27" t="s">
        <v>7</v>
      </c>
      <c r="F27" t="s">
        <v>54</v>
      </c>
      <c r="G27" s="30">
        <v>40794</v>
      </c>
    </row>
    <row r="28" spans="1:7">
      <c r="A28" t="s">
        <v>55</v>
      </c>
      <c r="B28">
        <v>52</v>
      </c>
      <c r="C28" s="1">
        <v>36.414999999999999</v>
      </c>
      <c r="D28" s="1">
        <v>140.94999999999999</v>
      </c>
      <c r="E28" t="s">
        <v>7</v>
      </c>
      <c r="F28" t="s">
        <v>56</v>
      </c>
      <c r="G28" s="2">
        <v>40794</v>
      </c>
    </row>
    <row r="29" spans="1:7">
      <c r="A29" t="s">
        <v>57</v>
      </c>
      <c r="B29">
        <v>62</v>
      </c>
      <c r="C29" s="1">
        <v>36.748333333333335</v>
      </c>
      <c r="D29" s="1">
        <v>140.88333333333333</v>
      </c>
      <c r="E29" t="s">
        <v>7</v>
      </c>
      <c r="F29" t="s">
        <v>58</v>
      </c>
      <c r="G29" s="2">
        <v>40794</v>
      </c>
    </row>
    <row r="30" spans="1:7">
      <c r="A30" t="s">
        <v>59</v>
      </c>
      <c r="B30">
        <v>62</v>
      </c>
      <c r="C30" s="1">
        <v>36.06666666666667</v>
      </c>
      <c r="D30" s="1">
        <v>140.71833333333333</v>
      </c>
      <c r="E30" t="s">
        <v>7</v>
      </c>
      <c r="F30" t="s">
        <v>60</v>
      </c>
      <c r="G30" s="2">
        <v>40793</v>
      </c>
    </row>
    <row r="31" spans="1:7">
      <c r="A31" t="s">
        <v>61</v>
      </c>
      <c r="B31">
        <v>39</v>
      </c>
      <c r="C31" s="1">
        <v>36.078333333333333</v>
      </c>
      <c r="D31" s="1">
        <v>140.94999999999999</v>
      </c>
      <c r="E31" t="s">
        <v>7</v>
      </c>
      <c r="F31" t="s">
        <v>62</v>
      </c>
      <c r="G31" s="2">
        <v>40793</v>
      </c>
    </row>
    <row r="32" spans="1:7">
      <c r="A32" t="s">
        <v>63</v>
      </c>
      <c r="B32">
        <v>16</v>
      </c>
      <c r="C32" s="1">
        <v>35.751666666666665</v>
      </c>
      <c r="D32" s="1">
        <v>140.95166666666665</v>
      </c>
      <c r="E32" t="s">
        <v>7</v>
      </c>
      <c r="F32" t="s">
        <v>64</v>
      </c>
      <c r="G32" s="2">
        <v>40793</v>
      </c>
    </row>
    <row r="33" spans="1:7">
      <c r="A33" t="s">
        <v>65</v>
      </c>
      <c r="B33">
        <v>25</v>
      </c>
      <c r="C33" s="1">
        <v>35.748333333333335</v>
      </c>
      <c r="D33" s="1">
        <v>141.18333333333334</v>
      </c>
      <c r="E33" t="s">
        <v>7</v>
      </c>
      <c r="F33" t="s">
        <v>66</v>
      </c>
      <c r="G33" s="2">
        <v>40793</v>
      </c>
    </row>
    <row r="34" spans="1:7">
      <c r="A34">
        <v>1</v>
      </c>
      <c r="B34" s="3">
        <v>4300</v>
      </c>
      <c r="C34" s="1">
        <v>37.431111111111115</v>
      </c>
      <c r="D34" s="1">
        <v>141.03444444444443</v>
      </c>
      <c r="E34" t="s">
        <v>67</v>
      </c>
      <c r="F34" t="s">
        <v>68</v>
      </c>
      <c r="G34" s="2">
        <v>40798</v>
      </c>
    </row>
    <row r="35" spans="1:7">
      <c r="A35">
        <v>2</v>
      </c>
      <c r="B35" s="3">
        <v>3300</v>
      </c>
      <c r="C35" s="1">
        <v>37.415277777777774</v>
      </c>
      <c r="D35" s="1">
        <v>141.0338888888889</v>
      </c>
      <c r="E35" t="s">
        <v>67</v>
      </c>
      <c r="F35" t="s">
        <v>69</v>
      </c>
      <c r="G35" s="2">
        <v>40801</v>
      </c>
    </row>
    <row r="36" spans="1:7">
      <c r="A36">
        <v>3</v>
      </c>
      <c r="B36" s="3">
        <v>410</v>
      </c>
      <c r="C36" s="1">
        <v>37.322222222222223</v>
      </c>
      <c r="D36" s="1">
        <v>141.0263888888889</v>
      </c>
      <c r="E36" t="s">
        <v>67</v>
      </c>
      <c r="F36" t="s">
        <v>70</v>
      </c>
      <c r="G36" s="2">
        <v>40801</v>
      </c>
    </row>
    <row r="37" spans="1:7">
      <c r="A37">
        <v>4</v>
      </c>
      <c r="B37" s="3">
        <v>480</v>
      </c>
      <c r="C37" s="1">
        <v>37.241666666666667</v>
      </c>
      <c r="D37" s="1">
        <v>141.01388888888889</v>
      </c>
      <c r="E37" t="s">
        <v>67</v>
      </c>
      <c r="F37" t="s">
        <v>71</v>
      </c>
      <c r="G37" s="2">
        <v>40801</v>
      </c>
    </row>
    <row r="38" spans="1:7">
      <c r="A38">
        <v>5</v>
      </c>
      <c r="B38" s="3">
        <v>44</v>
      </c>
      <c r="C38" s="1">
        <v>37.583333333333336</v>
      </c>
      <c r="D38" s="1">
        <v>141.19999999999999</v>
      </c>
      <c r="E38" t="s">
        <v>67</v>
      </c>
      <c r="F38" t="s">
        <v>72</v>
      </c>
      <c r="G38" s="2">
        <v>40800</v>
      </c>
    </row>
    <row r="39" spans="1:7">
      <c r="A39">
        <v>6</v>
      </c>
      <c r="B39" s="3">
        <v>76</v>
      </c>
      <c r="C39" s="1">
        <v>37.5</v>
      </c>
      <c r="D39" s="1">
        <v>141.19999999999999</v>
      </c>
      <c r="E39" t="s">
        <v>67</v>
      </c>
      <c r="F39" t="s">
        <v>73</v>
      </c>
      <c r="G39" s="2">
        <v>40811</v>
      </c>
    </row>
    <row r="40" spans="1:7">
      <c r="A40">
        <v>7</v>
      </c>
      <c r="B40" s="3">
        <v>400</v>
      </c>
      <c r="C40" s="1">
        <v>37.416666666666664</v>
      </c>
      <c r="D40" s="1">
        <v>141.19999999999999</v>
      </c>
      <c r="E40" t="s">
        <v>67</v>
      </c>
      <c r="F40" t="s">
        <v>74</v>
      </c>
      <c r="G40" s="2">
        <v>40811</v>
      </c>
    </row>
    <row r="41" spans="1:7">
      <c r="A41">
        <v>8</v>
      </c>
      <c r="B41" s="3">
        <v>96</v>
      </c>
      <c r="C41" s="1">
        <v>37.333333333333336</v>
      </c>
      <c r="D41" s="1">
        <v>141.19999999999999</v>
      </c>
      <c r="E41" t="s">
        <v>67</v>
      </c>
      <c r="F41" t="s">
        <v>75</v>
      </c>
      <c r="G41" s="2">
        <v>40802</v>
      </c>
    </row>
    <row r="42" spans="1:7">
      <c r="A42">
        <v>9</v>
      </c>
      <c r="B42" s="3">
        <v>27</v>
      </c>
      <c r="C42" s="1">
        <v>37.233333333333334</v>
      </c>
      <c r="D42" s="1">
        <v>141.19999999999999</v>
      </c>
      <c r="E42" t="s">
        <v>67</v>
      </c>
      <c r="F42" t="s">
        <v>76</v>
      </c>
      <c r="G42" s="2">
        <v>40795</v>
      </c>
    </row>
    <row r="43" spans="1:7">
      <c r="A43">
        <v>10</v>
      </c>
      <c r="B43" s="3">
        <v>177</v>
      </c>
      <c r="C43" s="1">
        <v>37.166666666666664</v>
      </c>
      <c r="D43" s="1">
        <v>141.19999999999999</v>
      </c>
      <c r="E43" t="s">
        <v>67</v>
      </c>
      <c r="F43" t="s">
        <v>77</v>
      </c>
      <c r="G43" s="2">
        <v>40795</v>
      </c>
    </row>
    <row r="44" spans="1:7">
      <c r="A44">
        <v>11</v>
      </c>
      <c r="B44" s="3">
        <v>240</v>
      </c>
      <c r="C44" s="1">
        <v>37.6</v>
      </c>
      <c r="D44" s="1">
        <v>141.0611111111111</v>
      </c>
      <c r="E44" t="s">
        <v>67</v>
      </c>
      <c r="F44" t="s">
        <v>78</v>
      </c>
      <c r="G44" s="2">
        <v>40799</v>
      </c>
    </row>
    <row r="45" spans="1:7">
      <c r="A45">
        <v>12</v>
      </c>
      <c r="B45" s="3">
        <v>650</v>
      </c>
      <c r="C45" s="1">
        <v>37.552777777777777</v>
      </c>
      <c r="D45" s="1">
        <v>141.0625</v>
      </c>
      <c r="E45" t="s">
        <v>67</v>
      </c>
      <c r="F45" t="s">
        <v>79</v>
      </c>
      <c r="G45" s="2">
        <v>40801</v>
      </c>
    </row>
    <row r="46" spans="1:7">
      <c r="A46">
        <v>13</v>
      </c>
      <c r="B46" s="3">
        <v>1860</v>
      </c>
      <c r="C46" s="1">
        <v>37.241666666666667</v>
      </c>
      <c r="D46" s="1">
        <v>141.04722222222222</v>
      </c>
      <c r="E46" t="s">
        <v>67</v>
      </c>
      <c r="F46" t="s">
        <v>80</v>
      </c>
      <c r="G46" s="2">
        <v>40801</v>
      </c>
    </row>
    <row r="47" spans="1:7">
      <c r="A47">
        <v>14</v>
      </c>
      <c r="B47" s="3">
        <v>610</v>
      </c>
      <c r="C47" s="1">
        <v>37.15</v>
      </c>
      <c r="D47" s="1">
        <v>141.03749999999999</v>
      </c>
      <c r="E47" t="s">
        <v>67</v>
      </c>
      <c r="F47" t="s">
        <v>81</v>
      </c>
      <c r="G47" s="2">
        <v>40794</v>
      </c>
    </row>
    <row r="48" spans="1:7">
      <c r="A48">
        <v>15</v>
      </c>
      <c r="B48" s="3">
        <v>74</v>
      </c>
      <c r="C48" s="1">
        <v>37.530555555555559</v>
      </c>
      <c r="D48" s="1">
        <v>141.12222222222223</v>
      </c>
      <c r="E48" t="s">
        <v>67</v>
      </c>
      <c r="F48" t="s">
        <v>82</v>
      </c>
      <c r="G48" s="2">
        <v>40799</v>
      </c>
    </row>
    <row r="49" spans="1:8">
      <c r="A49">
        <v>16</v>
      </c>
      <c r="B49" s="3">
        <v>990</v>
      </c>
      <c r="C49" s="1">
        <v>37.283333333333331</v>
      </c>
      <c r="D49" s="1">
        <v>141.10555555555555</v>
      </c>
      <c r="E49" t="s">
        <v>67</v>
      </c>
      <c r="F49" t="s">
        <v>83</v>
      </c>
      <c r="G49" s="2">
        <v>40795</v>
      </c>
    </row>
    <row r="50" spans="1:8">
      <c r="A50">
        <v>17</v>
      </c>
      <c r="B50" s="3">
        <v>480</v>
      </c>
      <c r="C50" s="1">
        <v>37.055555555555557</v>
      </c>
      <c r="D50" s="1">
        <v>141.00833333333333</v>
      </c>
      <c r="E50" t="s">
        <v>67</v>
      </c>
      <c r="F50" t="s">
        <v>84</v>
      </c>
      <c r="G50" s="2">
        <v>40794</v>
      </c>
    </row>
    <row r="51" spans="1:8">
      <c r="A51">
        <v>18</v>
      </c>
      <c r="B51" s="3">
        <v>360</v>
      </c>
      <c r="C51" s="1">
        <v>36.905555555555559</v>
      </c>
      <c r="D51" s="1">
        <v>140.92222222222222</v>
      </c>
      <c r="E51" t="s">
        <v>67</v>
      </c>
      <c r="F51" t="s">
        <v>85</v>
      </c>
      <c r="G51" s="2">
        <v>40794</v>
      </c>
    </row>
    <row r="52" spans="1:8">
      <c r="A52">
        <v>19</v>
      </c>
      <c r="B52" s="3">
        <v>1160</v>
      </c>
      <c r="C52" s="1">
        <v>36.927777777777777</v>
      </c>
      <c r="D52" s="1">
        <v>140.96666666666667</v>
      </c>
      <c r="E52" t="s">
        <v>67</v>
      </c>
      <c r="F52" t="s">
        <v>86</v>
      </c>
      <c r="G52" s="2">
        <v>40794</v>
      </c>
    </row>
    <row r="53" spans="1:8">
      <c r="A53">
        <v>20</v>
      </c>
      <c r="B53" s="3">
        <v>480</v>
      </c>
      <c r="C53" s="1">
        <v>37.011111111111113</v>
      </c>
      <c r="D53" s="1">
        <v>141.00833333333333</v>
      </c>
      <c r="E53" t="s">
        <v>67</v>
      </c>
      <c r="F53" t="s">
        <v>87</v>
      </c>
      <c r="G53" s="2">
        <v>40794</v>
      </c>
    </row>
    <row r="54" spans="1:8">
      <c r="A54">
        <v>21</v>
      </c>
      <c r="B54" s="3">
        <v>610</v>
      </c>
      <c r="C54" s="1">
        <v>36.966666666666669</v>
      </c>
      <c r="D54" s="1">
        <v>141</v>
      </c>
      <c r="E54" t="s">
        <v>67</v>
      </c>
      <c r="F54" t="s">
        <v>88</v>
      </c>
      <c r="G54" s="2">
        <v>40794</v>
      </c>
    </row>
    <row r="55" spans="1:8">
      <c r="A55">
        <v>22</v>
      </c>
      <c r="B55" s="3">
        <v>63</v>
      </c>
      <c r="C55" s="1">
        <v>37.824444444444445</v>
      </c>
      <c r="D55" s="1">
        <v>141.02250000000001</v>
      </c>
      <c r="E55" t="s">
        <v>67</v>
      </c>
      <c r="F55" t="s">
        <v>89</v>
      </c>
      <c r="G55" s="2">
        <v>40795</v>
      </c>
    </row>
    <row r="56" spans="1:8">
      <c r="A56">
        <v>23</v>
      </c>
      <c r="B56" s="3">
        <v>65</v>
      </c>
      <c r="C56" s="1">
        <v>37.799999999999997</v>
      </c>
      <c r="D56" s="1">
        <v>141.08333333333334</v>
      </c>
      <c r="E56" t="s">
        <v>67</v>
      </c>
      <c r="F56" t="s">
        <v>90</v>
      </c>
      <c r="G56" s="2">
        <v>40795</v>
      </c>
    </row>
    <row r="57" spans="1:8">
      <c r="A57">
        <v>24</v>
      </c>
      <c r="B57" s="3">
        <v>217</v>
      </c>
      <c r="C57" s="1">
        <v>37.75</v>
      </c>
      <c r="D57" s="1">
        <v>141.08333333333334</v>
      </c>
      <c r="E57" t="s">
        <v>67</v>
      </c>
      <c r="F57" t="s">
        <v>91</v>
      </c>
      <c r="G57" s="2">
        <v>40795</v>
      </c>
    </row>
    <row r="58" spans="1:8">
      <c r="A58">
        <v>29</v>
      </c>
      <c r="B58" s="3">
        <v>186</v>
      </c>
      <c r="C58" s="1">
        <v>37</v>
      </c>
      <c r="D58" s="1">
        <v>141.08333333333334</v>
      </c>
      <c r="E58" t="s">
        <v>67</v>
      </c>
      <c r="F58" t="s">
        <v>92</v>
      </c>
      <c r="G58" s="2">
        <v>40794</v>
      </c>
    </row>
    <row r="59" spans="1:8">
      <c r="A59" t="s">
        <v>93</v>
      </c>
      <c r="B59" s="6">
        <v>10.8</v>
      </c>
      <c r="C59" s="1">
        <v>37.886499999999998</v>
      </c>
      <c r="D59" s="1">
        <v>140.94730000000001</v>
      </c>
      <c r="E59" t="s">
        <v>94</v>
      </c>
      <c r="F59" t="s">
        <v>95</v>
      </c>
      <c r="G59" s="15">
        <v>40799</v>
      </c>
      <c r="H59" s="2"/>
    </row>
    <row r="60" spans="1:8">
      <c r="A60" t="s">
        <v>96</v>
      </c>
      <c r="B60" s="12">
        <v>65.400000000000006</v>
      </c>
      <c r="C60" s="1">
        <v>37.886499999999998</v>
      </c>
      <c r="D60" s="1">
        <v>140.9563</v>
      </c>
      <c r="E60" t="s">
        <v>94</v>
      </c>
      <c r="F60" t="s">
        <v>97</v>
      </c>
      <c r="G60" s="15">
        <v>40799</v>
      </c>
      <c r="H60" s="2"/>
    </row>
    <row r="61" spans="1:8">
      <c r="A61" t="s">
        <v>98</v>
      </c>
      <c r="B61" s="12">
        <v>80.3</v>
      </c>
      <c r="C61" s="1">
        <v>37.886499999999998</v>
      </c>
      <c r="D61" s="1">
        <v>141.0368</v>
      </c>
      <c r="E61" t="s">
        <v>94</v>
      </c>
      <c r="F61" t="s">
        <v>99</v>
      </c>
      <c r="G61" s="15">
        <v>40799</v>
      </c>
    </row>
    <row r="62" spans="1:8">
      <c r="A62" t="s">
        <v>100</v>
      </c>
      <c r="B62" s="12">
        <v>90.5</v>
      </c>
      <c r="C62" s="1">
        <v>37.750300000000003</v>
      </c>
      <c r="D62" s="1">
        <v>141.0164</v>
      </c>
      <c r="E62" t="s">
        <v>94</v>
      </c>
      <c r="F62" t="s">
        <v>101</v>
      </c>
      <c r="G62" s="15">
        <v>40799</v>
      </c>
    </row>
    <row r="63" spans="1:8">
      <c r="A63" t="s">
        <v>102</v>
      </c>
      <c r="B63" s="12">
        <v>76.400000000000006</v>
      </c>
      <c r="C63" s="1">
        <v>37.750300000000003</v>
      </c>
      <c r="D63" s="1">
        <v>141.03039999999999</v>
      </c>
      <c r="E63" t="s">
        <v>94</v>
      </c>
      <c r="F63" t="s">
        <v>103</v>
      </c>
      <c r="G63" s="15">
        <v>40799</v>
      </c>
    </row>
    <row r="64" spans="1:8">
      <c r="A64" t="s">
        <v>104</v>
      </c>
      <c r="B64" s="12">
        <v>2490</v>
      </c>
      <c r="C64" s="1">
        <v>37.750300000000003</v>
      </c>
      <c r="D64" s="1">
        <v>141.0625</v>
      </c>
      <c r="E64" t="s">
        <v>94</v>
      </c>
      <c r="F64" t="s">
        <v>105</v>
      </c>
      <c r="G64" s="15">
        <v>40799</v>
      </c>
    </row>
    <row r="65" spans="1:7">
      <c r="A65" t="s">
        <v>106</v>
      </c>
      <c r="B65" s="12">
        <v>126.9</v>
      </c>
      <c r="C65" s="1">
        <v>37.683</v>
      </c>
      <c r="D65" s="1">
        <v>141.02289999999999</v>
      </c>
      <c r="E65" t="s">
        <v>94</v>
      </c>
      <c r="F65" t="s">
        <v>107</v>
      </c>
      <c r="G65" s="15">
        <v>40799</v>
      </c>
    </row>
    <row r="66" spans="1:7">
      <c r="A66" t="s">
        <v>108</v>
      </c>
      <c r="B66" s="12">
        <v>95.800000000000011</v>
      </c>
      <c r="C66" s="1">
        <v>37.683</v>
      </c>
      <c r="D66" s="1">
        <v>141.0394</v>
      </c>
      <c r="E66" t="s">
        <v>94</v>
      </c>
      <c r="F66" t="s">
        <v>109</v>
      </c>
      <c r="G66" s="15">
        <v>40799</v>
      </c>
    </row>
    <row r="67" spans="1:7">
      <c r="A67" t="s">
        <v>110</v>
      </c>
      <c r="B67" s="12">
        <v>203.2</v>
      </c>
      <c r="C67" s="1">
        <v>37.683</v>
      </c>
      <c r="D67" s="1">
        <v>141.04419999999999</v>
      </c>
      <c r="E67" t="s">
        <v>94</v>
      </c>
      <c r="F67" t="s">
        <v>111</v>
      </c>
      <c r="G67" s="15">
        <v>40799</v>
      </c>
    </row>
    <row r="68" spans="1:7">
      <c r="A68" t="s">
        <v>112</v>
      </c>
      <c r="B68" s="12">
        <v>1142</v>
      </c>
      <c r="C68" s="1">
        <v>37.106400000000001</v>
      </c>
      <c r="D68" s="1">
        <v>141.00540000000001</v>
      </c>
      <c r="E68" t="s">
        <v>94</v>
      </c>
      <c r="F68" t="s">
        <v>113</v>
      </c>
      <c r="G68" s="15">
        <v>40798</v>
      </c>
    </row>
    <row r="69" spans="1:7">
      <c r="A69" t="s">
        <v>114</v>
      </c>
      <c r="B69" s="12">
        <v>687</v>
      </c>
      <c r="C69" s="1">
        <v>37.106400000000001</v>
      </c>
      <c r="D69" s="1">
        <v>141.0119</v>
      </c>
      <c r="E69" t="s">
        <v>94</v>
      </c>
      <c r="F69" t="s">
        <v>115</v>
      </c>
      <c r="G69" s="15">
        <v>40798</v>
      </c>
    </row>
    <row r="70" spans="1:7">
      <c r="A70" t="s">
        <v>116</v>
      </c>
      <c r="B70" s="12">
        <v>943</v>
      </c>
      <c r="C70" s="1">
        <v>37.106400000000001</v>
      </c>
      <c r="D70" s="1">
        <v>141.02010000000001</v>
      </c>
      <c r="E70" t="s">
        <v>94</v>
      </c>
      <c r="F70" t="s">
        <v>117</v>
      </c>
      <c r="G70" s="15">
        <v>40798</v>
      </c>
    </row>
    <row r="71" spans="1:7">
      <c r="A71" t="s">
        <v>118</v>
      </c>
      <c r="B71" s="43">
        <v>8190</v>
      </c>
      <c r="C71" s="1">
        <v>37.106400000000001</v>
      </c>
      <c r="D71" s="1">
        <v>141.03899999999999</v>
      </c>
      <c r="E71" t="s">
        <v>94</v>
      </c>
      <c r="F71" t="s">
        <v>119</v>
      </c>
      <c r="G71" s="15">
        <v>40798</v>
      </c>
    </row>
    <row r="72" spans="1:7">
      <c r="A72" t="s">
        <v>120</v>
      </c>
      <c r="B72" s="12">
        <v>679</v>
      </c>
      <c r="C72" s="1">
        <v>37.106400000000001</v>
      </c>
      <c r="D72" s="1">
        <v>141.07329999999999</v>
      </c>
      <c r="E72" t="s">
        <v>94</v>
      </c>
      <c r="F72" t="s">
        <v>121</v>
      </c>
      <c r="G72" s="15">
        <v>40798</v>
      </c>
    </row>
    <row r="73" spans="1:7">
      <c r="A73" t="s">
        <v>122</v>
      </c>
      <c r="B73" s="12">
        <v>470</v>
      </c>
      <c r="C73" s="1">
        <v>37.106400000000001</v>
      </c>
      <c r="D73" s="1">
        <v>141.1259</v>
      </c>
      <c r="E73" t="s">
        <v>94</v>
      </c>
      <c r="F73" t="s">
        <v>123</v>
      </c>
      <c r="G73" s="15">
        <v>40798</v>
      </c>
    </row>
    <row r="74" spans="1:7">
      <c r="A74" t="s">
        <v>124</v>
      </c>
      <c r="B74" s="12">
        <v>271</v>
      </c>
      <c r="C74" s="1">
        <v>37.106400000000001</v>
      </c>
      <c r="D74" s="1">
        <v>141.16909999999999</v>
      </c>
      <c r="E74" t="s">
        <v>94</v>
      </c>
      <c r="F74" t="s">
        <v>125</v>
      </c>
      <c r="G74" s="15">
        <v>40798</v>
      </c>
    </row>
    <row r="75" spans="1:7">
      <c r="A75" t="s">
        <v>126</v>
      </c>
      <c r="B75" s="12">
        <v>135.4</v>
      </c>
      <c r="C75" s="1">
        <v>37.106400000000001</v>
      </c>
      <c r="D75" s="1">
        <v>141.25149999999999</v>
      </c>
      <c r="E75" t="s">
        <v>94</v>
      </c>
      <c r="F75" t="s">
        <v>127</v>
      </c>
      <c r="G75" s="15">
        <v>40798</v>
      </c>
    </row>
    <row r="76" spans="1:7">
      <c r="A76" t="s">
        <v>128</v>
      </c>
      <c r="B76" s="12">
        <v>460</v>
      </c>
      <c r="C76" s="1">
        <v>36.9681</v>
      </c>
      <c r="D76" s="1">
        <v>140.96600000000001</v>
      </c>
      <c r="E76" t="s">
        <v>94</v>
      </c>
      <c r="F76" t="s">
        <v>129</v>
      </c>
      <c r="G76" s="15">
        <v>40798</v>
      </c>
    </row>
    <row r="77" spans="1:7">
      <c r="A77" t="s">
        <v>130</v>
      </c>
      <c r="B77" s="12">
        <v>543</v>
      </c>
      <c r="C77" s="1">
        <v>36.9681</v>
      </c>
      <c r="D77" s="1">
        <v>140.97069999999999</v>
      </c>
      <c r="E77" t="s">
        <v>94</v>
      </c>
      <c r="F77" t="s">
        <v>131</v>
      </c>
      <c r="G77" s="15">
        <v>40798</v>
      </c>
    </row>
    <row r="78" spans="1:7">
      <c r="A78" t="s">
        <v>132</v>
      </c>
      <c r="B78" s="12">
        <v>302</v>
      </c>
      <c r="C78" s="1">
        <v>36.9681</v>
      </c>
      <c r="D78" s="1">
        <v>140.98990000000001</v>
      </c>
      <c r="E78" t="s">
        <v>94</v>
      </c>
      <c r="F78" t="s">
        <v>133</v>
      </c>
      <c r="G78" s="15">
        <v>40798</v>
      </c>
    </row>
    <row r="79" spans="1:7">
      <c r="A79" t="s">
        <v>134</v>
      </c>
      <c r="B79" s="12">
        <v>251</v>
      </c>
      <c r="C79" s="1">
        <v>36.8596</v>
      </c>
      <c r="D79" s="1">
        <v>140.80250000000001</v>
      </c>
      <c r="E79" t="s">
        <v>94</v>
      </c>
      <c r="F79" t="s">
        <v>135</v>
      </c>
      <c r="G79" s="15">
        <v>40798</v>
      </c>
    </row>
    <row r="80" spans="1:7">
      <c r="A80" t="s">
        <v>136</v>
      </c>
      <c r="B80" s="12">
        <v>406</v>
      </c>
      <c r="C80" s="1">
        <v>36.8596</v>
      </c>
      <c r="D80" s="1">
        <v>140.81139999999999</v>
      </c>
      <c r="E80" t="s">
        <v>94</v>
      </c>
      <c r="F80" t="s">
        <v>137</v>
      </c>
      <c r="G80" s="15">
        <v>40798</v>
      </c>
    </row>
    <row r="81" spans="1:7">
      <c r="A81" t="s">
        <v>138</v>
      </c>
      <c r="B81" s="10">
        <v>975</v>
      </c>
      <c r="C81" s="1">
        <v>36.8596</v>
      </c>
      <c r="D81" s="1">
        <v>140.85329999999999</v>
      </c>
      <c r="E81" t="s">
        <v>94</v>
      </c>
      <c r="F81" t="s">
        <v>139</v>
      </c>
      <c r="G81" s="23">
        <v>40798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東京電力海底土データ</vt:lpstr>
      <vt:lpstr>文科省海底土データ</vt:lpstr>
      <vt:lpstr>福島県海底土データ</vt:lpstr>
      <vt:lpstr>まとめ用ひな形</vt:lpstr>
      <vt:lpstr>まとめ用5月</vt:lpstr>
      <vt:lpstr>まとめ用6月</vt:lpstr>
      <vt:lpstr>まとめ用7月</vt:lpstr>
      <vt:lpstr>まとめ用８月</vt:lpstr>
      <vt:lpstr>まとめ用9月</vt:lpstr>
      <vt:lpstr>まとめ用10月</vt:lpstr>
      <vt:lpstr>まとめ用11月</vt:lpstr>
      <vt:lpstr>まとめ用12月</vt:lpstr>
      <vt:lpstr>まとめ用1月</vt:lpstr>
      <vt:lpstr>まとめ用2月</vt:lpstr>
      <vt:lpstr>まとめ用３月</vt:lpstr>
      <vt:lpstr>東電No22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dcterms:created xsi:type="dcterms:W3CDTF">2012-07-07T02:02:41Z</dcterms:created>
  <dcterms:modified xsi:type="dcterms:W3CDTF">2012-07-08T07:37:32Z</dcterms:modified>
</cp:coreProperties>
</file>