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8280" tabRatio="817"/>
  </bookViews>
  <sheets>
    <sheet name="注水量 (2)" sheetId="13" r:id="rId1"/>
    <sheet name="注水量と水位 (2)" sheetId="12" r:id="rId2"/>
    <sheet name="参考_注水量" sheetId="7" r:id="rId3"/>
    <sheet name="参考_注水量と水位" sheetId="10" r:id="rId4"/>
    <sheet name="トレンチ0328" sheetId="4" r:id="rId5"/>
    <sheet name="水位と液量_0531まで" sheetId="1" r:id="rId6"/>
    <sheet name="水位と液量_シミュレーション" sheetId="6" r:id="rId7"/>
  </sheets>
  <calcPr calcId="145621"/>
</workbook>
</file>

<file path=xl/calcChain.xml><?xml version="1.0" encoding="utf-8"?>
<calcChain xmlns="http://schemas.openxmlformats.org/spreadsheetml/2006/main">
  <c r="F16" i="12" l="1"/>
  <c r="F11" i="12"/>
  <c r="G15" i="10"/>
  <c r="O9" i="13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O46" i="13" s="1"/>
  <c r="O47" i="13" s="1"/>
  <c r="O48" i="13" s="1"/>
  <c r="O49" i="13" s="1"/>
  <c r="O50" i="13" s="1"/>
  <c r="O51" i="13" s="1"/>
  <c r="O52" i="13" s="1"/>
  <c r="O53" i="13" s="1"/>
  <c r="O54" i="13" s="1"/>
  <c r="O8" i="13"/>
  <c r="I73" i="13"/>
  <c r="H73" i="13"/>
  <c r="G73" i="13"/>
  <c r="F73" i="13"/>
  <c r="E73" i="13"/>
  <c r="D73" i="13"/>
  <c r="C73" i="13"/>
  <c r="N13" i="13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N68" i="13" s="1"/>
  <c r="N69" i="13" s="1"/>
  <c r="N70" i="13" s="1"/>
  <c r="N71" i="13" s="1"/>
  <c r="N72" i="13" s="1"/>
  <c r="L8" i="13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K8" i="13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J8" i="13"/>
  <c r="J9" i="13" s="1"/>
  <c r="Q16" i="7"/>
  <c r="M8" i="13" l="1"/>
  <c r="P15" i="13"/>
  <c r="J10" i="13"/>
  <c r="M9" i="13"/>
  <c r="E31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4" i="12"/>
  <c r="J11" i="13" l="1"/>
  <c r="M10" i="13"/>
  <c r="P16" i="13"/>
  <c r="G10" i="10"/>
  <c r="P17" i="13" l="1"/>
  <c r="M11" i="13"/>
  <c r="J12" i="13"/>
  <c r="P18" i="13" l="1"/>
  <c r="J13" i="13"/>
  <c r="M12" i="13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" i="10"/>
  <c r="F9" i="6"/>
  <c r="P19" i="13" l="1"/>
  <c r="M13" i="13"/>
  <c r="J14" i="13"/>
  <c r="T32" i="7"/>
  <c r="R28" i="7"/>
  <c r="P20" i="13" l="1"/>
  <c r="M14" i="13"/>
  <c r="J15" i="13"/>
  <c r="Q34" i="7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33" i="7"/>
  <c r="Q8" i="7"/>
  <c r="Q9" i="7"/>
  <c r="Q10" i="7" s="1"/>
  <c r="Q11" i="7" s="1"/>
  <c r="Q12" i="7" s="1"/>
  <c r="Q13" i="7" s="1"/>
  <c r="Q14" i="7" s="1"/>
  <c r="Q15" i="7" s="1"/>
  <c r="N13" i="6"/>
  <c r="N12" i="6"/>
  <c r="N11" i="6"/>
  <c r="F5" i="6"/>
  <c r="J73" i="7"/>
  <c r="L21" i="7"/>
  <c r="H73" i="7"/>
  <c r="G73" i="7"/>
  <c r="P21" i="13" l="1"/>
  <c r="Q21" i="13" s="1"/>
  <c r="J16" i="13"/>
  <c r="M15" i="13"/>
  <c r="R16" i="7"/>
  <c r="R15" i="7"/>
  <c r="Q17" i="7"/>
  <c r="J8" i="1"/>
  <c r="H7" i="1"/>
  <c r="P22" i="13" l="1"/>
  <c r="Q22" i="13" s="1"/>
  <c r="M16" i="13"/>
  <c r="J17" i="13"/>
  <c r="Q18" i="7"/>
  <c r="R17" i="7"/>
  <c r="K28" i="6"/>
  <c r="P23" i="13" l="1"/>
  <c r="J18" i="13"/>
  <c r="M17" i="13"/>
  <c r="R18" i="7"/>
  <c r="Q19" i="7"/>
  <c r="P24" i="13" l="1"/>
  <c r="Q24" i="13" s="1"/>
  <c r="Q23" i="13"/>
  <c r="J19" i="13"/>
  <c r="M18" i="13"/>
  <c r="Q20" i="7"/>
  <c r="R19" i="7"/>
  <c r="P13" i="7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I73" i="7"/>
  <c r="J20" i="13" l="1"/>
  <c r="M19" i="13"/>
  <c r="P25" i="13"/>
  <c r="Q25" i="13" s="1"/>
  <c r="Q21" i="7"/>
  <c r="R20" i="7"/>
  <c r="N8" i="7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M8" i="7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L8" i="7"/>
  <c r="L9" i="7" s="1"/>
  <c r="D73" i="7"/>
  <c r="E73" i="7"/>
  <c r="F73" i="7"/>
  <c r="M20" i="13" l="1"/>
  <c r="J21" i="13"/>
  <c r="P26" i="13"/>
  <c r="R21" i="7"/>
  <c r="S21" i="7" s="1"/>
  <c r="Q22" i="7"/>
  <c r="L10" i="7"/>
  <c r="L11" i="7" s="1"/>
  <c r="O11" i="7" s="1"/>
  <c r="O9" i="7"/>
  <c r="O8" i="7"/>
  <c r="P27" i="13" l="1"/>
  <c r="Q27" i="13" s="1"/>
  <c r="Q26" i="13"/>
  <c r="M21" i="13"/>
  <c r="J22" i="13"/>
  <c r="Q23" i="7"/>
  <c r="R22" i="7"/>
  <c r="S22" i="7" s="1"/>
  <c r="O10" i="7"/>
  <c r="L12" i="7"/>
  <c r="F15" i="6"/>
  <c r="F14" i="6" s="1"/>
  <c r="G14" i="6" s="1"/>
  <c r="F7" i="6"/>
  <c r="G7" i="6" s="1"/>
  <c r="F10" i="6"/>
  <c r="G10" i="6" s="1"/>
  <c r="K22" i="6"/>
  <c r="I19" i="6"/>
  <c r="J18" i="6"/>
  <c r="J17" i="6"/>
  <c r="F13" i="6"/>
  <c r="G13" i="6" s="1"/>
  <c r="G12" i="6"/>
  <c r="F11" i="6"/>
  <c r="G11" i="6" s="1"/>
  <c r="G9" i="6"/>
  <c r="F8" i="6"/>
  <c r="G8" i="6" s="1"/>
  <c r="G6" i="6"/>
  <c r="G5" i="6"/>
  <c r="G7" i="4"/>
  <c r="G6" i="4"/>
  <c r="G5" i="4"/>
  <c r="E7" i="4"/>
  <c r="E6" i="4"/>
  <c r="E5" i="4"/>
  <c r="P28" i="13" l="1"/>
  <c r="M22" i="13"/>
  <c r="J23" i="13"/>
  <c r="R23" i="7"/>
  <c r="S23" i="7" s="1"/>
  <c r="Q24" i="7"/>
  <c r="H7" i="6"/>
  <c r="H8" i="6"/>
  <c r="K7" i="6" s="1"/>
  <c r="L13" i="7"/>
  <c r="O12" i="7"/>
  <c r="H5" i="6"/>
  <c r="J5" i="6" s="1"/>
  <c r="H11" i="6"/>
  <c r="J11" i="6" s="1"/>
  <c r="G15" i="6"/>
  <c r="F16" i="6"/>
  <c r="G16" i="6" s="1"/>
  <c r="K28" i="1"/>
  <c r="K22" i="1"/>
  <c r="F8" i="1"/>
  <c r="F11" i="1"/>
  <c r="F13" i="1"/>
  <c r="G13" i="1" s="1"/>
  <c r="F14" i="1"/>
  <c r="F16" i="1"/>
  <c r="G16" i="1" s="1"/>
  <c r="G6" i="1"/>
  <c r="J18" i="1"/>
  <c r="J17" i="1"/>
  <c r="I19" i="1"/>
  <c r="G15" i="1"/>
  <c r="G14" i="1"/>
  <c r="G12" i="1"/>
  <c r="G11" i="1"/>
  <c r="G10" i="1"/>
  <c r="G9" i="1"/>
  <c r="G8" i="1"/>
  <c r="G7" i="1"/>
  <c r="G5" i="1"/>
  <c r="P29" i="13" l="1"/>
  <c r="Q29" i="13" s="1"/>
  <c r="Q28" i="13"/>
  <c r="S28" i="13"/>
  <c r="M23" i="13"/>
  <c r="J24" i="13"/>
  <c r="Q25" i="7"/>
  <c r="R24" i="7"/>
  <c r="S24" i="7" s="1"/>
  <c r="J8" i="6"/>
  <c r="L14" i="7"/>
  <c r="O13" i="7"/>
  <c r="H14" i="6"/>
  <c r="J14" i="6" s="1"/>
  <c r="H11" i="1"/>
  <c r="J11" i="1" s="1"/>
  <c r="H8" i="1"/>
  <c r="H14" i="1"/>
  <c r="J14" i="1" s="1"/>
  <c r="H5" i="1"/>
  <c r="P30" i="13" l="1"/>
  <c r="M24" i="13"/>
  <c r="J25" i="13"/>
  <c r="R28" i="13"/>
  <c r="R25" i="7"/>
  <c r="Q26" i="7"/>
  <c r="J19" i="6"/>
  <c r="L15" i="7"/>
  <c r="O14" i="7"/>
  <c r="H19" i="6"/>
  <c r="H19" i="1"/>
  <c r="J5" i="1"/>
  <c r="J19" i="1" s="1"/>
  <c r="P31" i="13" l="1"/>
  <c r="Q31" i="13" s="1"/>
  <c r="Q30" i="13"/>
  <c r="M25" i="13"/>
  <c r="J26" i="13"/>
  <c r="Q27" i="7"/>
  <c r="R26" i="7"/>
  <c r="S26" i="7" s="1"/>
  <c r="S25" i="7"/>
  <c r="L16" i="7"/>
  <c r="O15" i="7"/>
  <c r="P32" i="13" l="1"/>
  <c r="Q32" i="13" s="1"/>
  <c r="R32" i="13" s="1"/>
  <c r="M26" i="13"/>
  <c r="J27" i="13"/>
  <c r="R27" i="7"/>
  <c r="Q28" i="7"/>
  <c r="L17" i="7"/>
  <c r="O16" i="7"/>
  <c r="S32" i="13" l="1"/>
  <c r="M27" i="13"/>
  <c r="J28" i="13"/>
  <c r="P33" i="13"/>
  <c r="Q33" i="13" s="1"/>
  <c r="O55" i="13"/>
  <c r="O56" i="13" s="1"/>
  <c r="O57" i="13" s="1"/>
  <c r="Q29" i="7"/>
  <c r="S28" i="7"/>
  <c r="S27" i="7"/>
  <c r="L18" i="7"/>
  <c r="O17" i="7"/>
  <c r="M28" i="13" l="1"/>
  <c r="J29" i="13"/>
  <c r="U28" i="7"/>
  <c r="T28" i="7"/>
  <c r="Q30" i="7"/>
  <c r="R29" i="7"/>
  <c r="S29" i="7" s="1"/>
  <c r="L19" i="7"/>
  <c r="O18" i="7"/>
  <c r="J30" i="13" l="1"/>
  <c r="M29" i="13"/>
  <c r="Q31" i="7"/>
  <c r="R30" i="7"/>
  <c r="L20" i="7"/>
  <c r="O19" i="7"/>
  <c r="J31" i="13" l="1"/>
  <c r="M30" i="13"/>
  <c r="R31" i="7"/>
  <c r="S31" i="7" s="1"/>
  <c r="Q32" i="7"/>
  <c r="S30" i="7"/>
  <c r="O20" i="7"/>
  <c r="J32" i="13" l="1"/>
  <c r="M31" i="13"/>
  <c r="R32" i="7"/>
  <c r="O21" i="7"/>
  <c r="L22" i="7"/>
  <c r="J33" i="13" l="1"/>
  <c r="M32" i="13"/>
  <c r="R33" i="7"/>
  <c r="S33" i="7" s="1"/>
  <c r="S32" i="7"/>
  <c r="U32" i="7"/>
  <c r="L23" i="7"/>
  <c r="O22" i="7"/>
  <c r="J34" i="13" l="1"/>
  <c r="M33" i="13"/>
  <c r="L24" i="7"/>
  <c r="O23" i="7"/>
  <c r="J35" i="13" l="1"/>
  <c r="M34" i="13"/>
  <c r="L25" i="7"/>
  <c r="O24" i="7"/>
  <c r="M35" i="13" l="1"/>
  <c r="J36" i="13"/>
  <c r="L26" i="7"/>
  <c r="O25" i="7"/>
  <c r="M36" i="13" l="1"/>
  <c r="J37" i="13"/>
  <c r="L27" i="7"/>
  <c r="O26" i="7"/>
  <c r="J38" i="13" l="1"/>
  <c r="M37" i="13"/>
  <c r="L28" i="7"/>
  <c r="O27" i="7"/>
  <c r="J39" i="13" l="1"/>
  <c r="M38" i="13"/>
  <c r="L29" i="7"/>
  <c r="O28" i="7"/>
  <c r="M39" i="13" l="1"/>
  <c r="J40" i="13"/>
  <c r="L30" i="7"/>
  <c r="O29" i="7"/>
  <c r="M40" i="13" l="1"/>
  <c r="J41" i="13"/>
  <c r="L31" i="7"/>
  <c r="O30" i="7"/>
  <c r="J42" i="13" l="1"/>
  <c r="M41" i="13"/>
  <c r="L32" i="7"/>
  <c r="O31" i="7"/>
  <c r="J43" i="13" l="1"/>
  <c r="M42" i="13"/>
  <c r="L33" i="7"/>
  <c r="O32" i="7"/>
  <c r="M43" i="13" l="1"/>
  <c r="J44" i="13"/>
  <c r="L34" i="7"/>
  <c r="O33" i="7"/>
  <c r="M44" i="13" l="1"/>
  <c r="J45" i="13"/>
  <c r="L35" i="7"/>
  <c r="O34" i="7"/>
  <c r="J46" i="13" l="1"/>
  <c r="M45" i="13"/>
  <c r="L36" i="7"/>
  <c r="O35" i="7"/>
  <c r="J47" i="13" l="1"/>
  <c r="M46" i="13"/>
  <c r="L37" i="7"/>
  <c r="O36" i="7"/>
  <c r="M47" i="13" l="1"/>
  <c r="J48" i="13"/>
  <c r="L38" i="7"/>
  <c r="O37" i="7"/>
  <c r="M48" i="13" l="1"/>
  <c r="J49" i="13"/>
  <c r="L39" i="7"/>
  <c r="O38" i="7"/>
  <c r="J50" i="13" l="1"/>
  <c r="M49" i="13"/>
  <c r="L40" i="7"/>
  <c r="O39" i="7"/>
  <c r="J51" i="13" l="1"/>
  <c r="M50" i="13"/>
  <c r="L41" i="7"/>
  <c r="O40" i="7"/>
  <c r="M51" i="13" l="1"/>
  <c r="J52" i="13"/>
  <c r="L42" i="7"/>
  <c r="O41" i="7"/>
  <c r="M52" i="13" l="1"/>
  <c r="J53" i="13"/>
  <c r="L43" i="7"/>
  <c r="O42" i="7"/>
  <c r="J54" i="13" l="1"/>
  <c r="M53" i="13"/>
  <c r="L44" i="7"/>
  <c r="O43" i="7"/>
  <c r="J55" i="13" l="1"/>
  <c r="M54" i="13"/>
  <c r="L45" i="7"/>
  <c r="O44" i="7"/>
  <c r="M55" i="13" l="1"/>
  <c r="J56" i="13"/>
  <c r="L46" i="7"/>
  <c r="O45" i="7"/>
  <c r="M56" i="13" l="1"/>
  <c r="J57" i="13"/>
  <c r="L47" i="7"/>
  <c r="O46" i="7"/>
  <c r="J58" i="13" l="1"/>
  <c r="M57" i="13"/>
  <c r="L48" i="7"/>
  <c r="O47" i="7"/>
  <c r="J59" i="13" l="1"/>
  <c r="M58" i="13"/>
  <c r="L49" i="7"/>
  <c r="O48" i="7"/>
  <c r="M59" i="13" l="1"/>
  <c r="J60" i="13"/>
  <c r="L50" i="7"/>
  <c r="O49" i="7"/>
  <c r="J61" i="13" l="1"/>
  <c r="M60" i="13"/>
  <c r="L51" i="7"/>
  <c r="O50" i="7"/>
  <c r="J62" i="13" l="1"/>
  <c r="M61" i="13"/>
  <c r="L52" i="7"/>
  <c r="O51" i="7"/>
  <c r="J63" i="13" l="1"/>
  <c r="M62" i="13"/>
  <c r="L53" i="7"/>
  <c r="O52" i="7"/>
  <c r="J64" i="13" l="1"/>
  <c r="M63" i="13"/>
  <c r="L54" i="7"/>
  <c r="O53" i="7"/>
  <c r="M64" i="13" l="1"/>
  <c r="J65" i="13"/>
  <c r="L55" i="7"/>
  <c r="O54" i="7"/>
  <c r="J66" i="13" l="1"/>
  <c r="M65" i="13"/>
  <c r="L56" i="7"/>
  <c r="O55" i="7"/>
  <c r="J67" i="13" l="1"/>
  <c r="M66" i="13"/>
  <c r="L57" i="7"/>
  <c r="O56" i="7"/>
  <c r="M67" i="13" l="1"/>
  <c r="J68" i="13"/>
  <c r="L58" i="7"/>
  <c r="O57" i="7"/>
  <c r="J69" i="13" l="1"/>
  <c r="M68" i="13"/>
  <c r="L59" i="7"/>
  <c r="O58" i="7"/>
  <c r="J70" i="13" l="1"/>
  <c r="M69" i="13"/>
  <c r="L60" i="7"/>
  <c r="O59" i="7"/>
  <c r="J71" i="13" l="1"/>
  <c r="M70" i="13"/>
  <c r="L61" i="7"/>
  <c r="O60" i="7"/>
  <c r="J72" i="13" l="1"/>
  <c r="M72" i="13" s="1"/>
  <c r="M71" i="13"/>
  <c r="L62" i="7"/>
  <c r="O61" i="7"/>
  <c r="L63" i="7" l="1"/>
  <c r="O62" i="7"/>
  <c r="L64" i="7" l="1"/>
  <c r="O63" i="7"/>
  <c r="L65" i="7" l="1"/>
  <c r="O64" i="7"/>
  <c r="L66" i="7" l="1"/>
  <c r="O65" i="7"/>
  <c r="L67" i="7" l="1"/>
  <c r="O66" i="7"/>
  <c r="L68" i="7" l="1"/>
  <c r="O67" i="7"/>
  <c r="L69" i="7" l="1"/>
  <c r="O68" i="7"/>
  <c r="L70" i="7" l="1"/>
  <c r="O69" i="7"/>
  <c r="L71" i="7" l="1"/>
  <c r="O70" i="7"/>
  <c r="L72" i="7" l="1"/>
  <c r="O72" i="7" s="1"/>
  <c r="O71" i="7"/>
</calcChain>
</file>

<file path=xl/comments1.xml><?xml version="1.0" encoding="utf-8"?>
<comments xmlns="http://schemas.openxmlformats.org/spreadsheetml/2006/main">
  <authors>
    <author>TSOKDBA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http://www.tepco.co.jp/cc/press/11061305-j.html
６／１３操作実績の訂正
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http://www.tepco.co.jp/nu/fukushima-np/images/handouts_110501_03-j.pdf
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
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１５－３０
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20未満
</t>
        </r>
      </text>
    </comment>
  </commentList>
</comments>
</file>

<file path=xl/comments2.xml><?xml version="1.0" encoding="utf-8"?>
<comments xmlns="http://schemas.openxmlformats.org/spreadsheetml/2006/main">
  <authors>
    <author>TSOKDBA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
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東京電力発表データ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朝日　4/16の記事より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この日以降は記者会見データをtogetterで記録
2号機だけの日もあり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移送を始めた
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18:00
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4/19から移送を始めた</t>
        </r>
      </text>
    </comment>
  </commentList>
</comments>
</file>

<file path=xl/comments3.xml><?xml version="1.0" encoding="utf-8"?>
<comments xmlns="http://schemas.openxmlformats.org/spreadsheetml/2006/main">
  <authors>
    <author>TSOKDBA</author>
  </authors>
  <commentLis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http://www.tepco.co.jp/cc/press/11061305-j.html
６／１３操作実績の訂正
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http://www.tepco.co.jp/nu/fukushima-np/images/handouts_110501_03-j.pdf
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
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１５－３０
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20未満
</t>
        </r>
      </text>
    </comment>
  </commentList>
</comments>
</file>

<file path=xl/comments4.xml><?xml version="1.0" encoding="utf-8"?>
<comments xmlns="http://schemas.openxmlformats.org/spreadsheetml/2006/main">
  <authors>
    <author>TSOKDBA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
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淡水切り替え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東京電力発表データ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朝日　4/16の記事より
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この日以降は記者会見データをtogetterで記録
2号機だけの日もあり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移送を始めた
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18:00
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4/19から移送を始めた</t>
        </r>
      </text>
    </comment>
  </commentList>
</comments>
</file>

<file path=xl/sharedStrings.xml><?xml version="1.0" encoding="utf-8"?>
<sst xmlns="http://schemas.openxmlformats.org/spreadsheetml/2006/main" count="202" uniqueCount="98">
  <si>
    <t>1号機RW/B</t>
    <rPh sb="1" eb="3">
      <t>ゴウキ</t>
    </rPh>
    <phoneticPr fontId="1"/>
  </si>
  <si>
    <t>2号機R/B</t>
    <rPh sb="1" eb="3">
      <t>ゴウキ</t>
    </rPh>
    <phoneticPr fontId="1"/>
  </si>
  <si>
    <t>2号機T/B</t>
    <rPh sb="1" eb="3">
      <t>ゴウキ</t>
    </rPh>
    <phoneticPr fontId="1"/>
  </si>
  <si>
    <t>2号機Rw/B</t>
    <rPh sb="1" eb="3">
      <t>ゴウキ</t>
    </rPh>
    <phoneticPr fontId="1"/>
  </si>
  <si>
    <t>O.P.</t>
    <phoneticPr fontId="1"/>
  </si>
  <si>
    <t>3号機RW/B</t>
    <rPh sb="1" eb="3">
      <t>ゴウキ</t>
    </rPh>
    <phoneticPr fontId="1"/>
  </si>
  <si>
    <t>4号機R/B</t>
    <rPh sb="1" eb="3">
      <t>ゴウキ</t>
    </rPh>
    <phoneticPr fontId="1"/>
  </si>
  <si>
    <t>4号機T/B</t>
    <rPh sb="1" eb="3">
      <t>ゴウキ</t>
    </rPh>
    <phoneticPr fontId="1"/>
  </si>
  <si>
    <t>4号機Rw/B</t>
    <rPh sb="1" eb="3">
      <t>ゴウキ</t>
    </rPh>
    <phoneticPr fontId="1"/>
  </si>
  <si>
    <t>1号機R/B</t>
    <rPh sb="1" eb="2">
      <t>ゴウ</t>
    </rPh>
    <rPh sb="2" eb="3">
      <t>キ</t>
    </rPh>
    <phoneticPr fontId="1"/>
  </si>
  <si>
    <t>1号機T/B</t>
    <rPh sb="1" eb="3">
      <t>ゴウキ</t>
    </rPh>
    <phoneticPr fontId="1"/>
  </si>
  <si>
    <t>3号機R/B</t>
    <rPh sb="1" eb="2">
      <t>ゴウ</t>
    </rPh>
    <rPh sb="2" eb="3">
      <t>キ</t>
    </rPh>
    <phoneticPr fontId="1"/>
  </si>
  <si>
    <t>3号機T/B</t>
    <rPh sb="1" eb="3">
      <t>ゴウキ</t>
    </rPh>
    <phoneticPr fontId="1"/>
  </si>
  <si>
    <t>O.P.</t>
    <phoneticPr fontId="1"/>
  </si>
  <si>
    <t>水位（O.P.)</t>
    <rPh sb="0" eb="2">
      <t>スイイ</t>
    </rPh>
    <phoneticPr fontId="1"/>
  </si>
  <si>
    <t>水量(m3)</t>
    <rPh sb="0" eb="2">
      <t>スイリョウ</t>
    </rPh>
    <phoneticPr fontId="1"/>
  </si>
  <si>
    <t>合計</t>
    <rPh sb="0" eb="2">
      <t>ゴウケイ</t>
    </rPh>
    <phoneticPr fontId="1"/>
  </si>
  <si>
    <t>mm</t>
    <phoneticPr fontId="1"/>
  </si>
  <si>
    <t>実際の水位</t>
    <rPh sb="0" eb="2">
      <t>ジッサイ</t>
    </rPh>
    <rPh sb="3" eb="5">
      <t>スイイ</t>
    </rPh>
    <phoneticPr fontId="1"/>
  </si>
  <si>
    <t>各建屋における水位と床面積の関係(5/31の資料より)</t>
    <rPh sb="0" eb="1">
      <t>カク</t>
    </rPh>
    <rPh sb="1" eb="3">
      <t>タテヤ</t>
    </rPh>
    <rPh sb="2" eb="3">
      <t>ヤ</t>
    </rPh>
    <rPh sb="7" eb="9">
      <t>スイイ</t>
    </rPh>
    <rPh sb="10" eb="13">
      <t>ユカメンセキ</t>
    </rPh>
    <rPh sb="14" eb="16">
      <t>カンケイ</t>
    </rPh>
    <rPh sb="22" eb="24">
      <t>シリョウ</t>
    </rPh>
    <phoneticPr fontId="1"/>
  </si>
  <si>
    <t>トレンチ</t>
    <phoneticPr fontId="1"/>
  </si>
  <si>
    <t>総合計</t>
    <rPh sb="0" eb="3">
      <t>ソウゴウケイ</t>
    </rPh>
    <phoneticPr fontId="1"/>
  </si>
  <si>
    <t>雑固体廃棄物</t>
    <rPh sb="0" eb="1">
      <t>ザツ</t>
    </rPh>
    <rPh sb="1" eb="3">
      <t>コタイ</t>
    </rPh>
    <rPh sb="3" eb="6">
      <t>ハイキブツ</t>
    </rPh>
    <phoneticPr fontId="1"/>
  </si>
  <si>
    <t>プロセス主建屋</t>
    <rPh sb="4" eb="5">
      <t>シュ</t>
    </rPh>
    <rPh sb="5" eb="6">
      <t>タ</t>
    </rPh>
    <rPh sb="6" eb="7">
      <t>ヤ</t>
    </rPh>
    <phoneticPr fontId="1"/>
  </si>
  <si>
    <t>※1号機T/Bのみ8108と8400で合わない</t>
    <rPh sb="2" eb="4">
      <t>ゴウキ</t>
    </rPh>
    <rPh sb="19" eb="20">
      <t>ア</t>
    </rPh>
    <phoneticPr fontId="1"/>
  </si>
  <si>
    <t>時刻</t>
    <rPh sb="0" eb="2">
      <t>ジコク</t>
    </rPh>
    <phoneticPr fontId="1"/>
  </si>
  <si>
    <t>日付</t>
    <rPh sb="0" eb="2">
      <t>ヒヅケ</t>
    </rPh>
    <phoneticPr fontId="1"/>
  </si>
  <si>
    <t>1号機</t>
    <rPh sb="1" eb="3">
      <t>ゴウキ</t>
    </rPh>
    <phoneticPr fontId="1"/>
  </si>
  <si>
    <t>2号機</t>
    <rPh sb="1" eb="3">
      <t>ゴウキ</t>
    </rPh>
    <phoneticPr fontId="1"/>
  </si>
  <si>
    <t>3号機</t>
    <rPh sb="1" eb="3">
      <t>ゴウキ</t>
    </rPh>
    <phoneticPr fontId="1"/>
  </si>
  <si>
    <t>立坑</t>
    <rPh sb="0" eb="1">
      <t>タ</t>
    </rPh>
    <rPh sb="1" eb="2">
      <t>アナ</t>
    </rPh>
    <phoneticPr fontId="1"/>
  </si>
  <si>
    <t>深さ</t>
    <rPh sb="0" eb="1">
      <t>フカ</t>
    </rPh>
    <phoneticPr fontId="1"/>
  </si>
  <si>
    <t>立坑上部</t>
    <rPh sb="0" eb="1">
      <t>タ</t>
    </rPh>
    <rPh sb="1" eb="2">
      <t>アナ</t>
    </rPh>
    <rPh sb="2" eb="4">
      <t>ジョウブ</t>
    </rPh>
    <phoneticPr fontId="1"/>
  </si>
  <si>
    <t>水面</t>
    <rPh sb="0" eb="2">
      <t>スイメン</t>
    </rPh>
    <phoneticPr fontId="1"/>
  </si>
  <si>
    <t>予想される</t>
    <rPh sb="0" eb="2">
      <t>ヨソウ</t>
    </rPh>
    <phoneticPr fontId="1"/>
  </si>
  <si>
    <t>B</t>
    <phoneticPr fontId="1"/>
  </si>
  <si>
    <t>3号機は合わない（高すぎる）。</t>
    <rPh sb="1" eb="3">
      <t>ゴウキ</t>
    </rPh>
    <rPh sb="4" eb="5">
      <t>ア</t>
    </rPh>
    <rPh sb="9" eb="10">
      <t>タカ</t>
    </rPh>
    <phoneticPr fontId="1"/>
  </si>
  <si>
    <t>３号機</t>
    <rPh sb="1" eb="3">
      <t>ゴウキ</t>
    </rPh>
    <phoneticPr fontId="1"/>
  </si>
  <si>
    <t>３号機</t>
    <rPh sb="1" eb="3">
      <t>ゴウキ</t>
    </rPh>
    <phoneticPr fontId="1"/>
  </si>
  <si>
    <t>　　集中廃棄物処理施設のひびわれによる漏洩を考慮し、地下水位より低い水位となる10,000tを移送することにした。流量7t/hで２６日かけて移送</t>
  </si>
  <si>
    <t>海水総量</t>
    <rPh sb="0" eb="2">
      <t>カイスイ</t>
    </rPh>
    <rPh sb="2" eb="4">
      <t>ソウリョウ</t>
    </rPh>
    <phoneticPr fontId="1"/>
  </si>
  <si>
    <t>累積</t>
    <rPh sb="0" eb="2">
      <t>ルイセキ</t>
    </rPh>
    <phoneticPr fontId="1"/>
  </si>
  <si>
    <t>1号機</t>
    <rPh sb="1" eb="3">
      <t>ゴウキ</t>
    </rPh>
    <phoneticPr fontId="1"/>
  </si>
  <si>
    <t>2号機</t>
    <rPh sb="1" eb="3">
      <t>ゴウキ</t>
    </rPh>
    <phoneticPr fontId="1"/>
  </si>
  <si>
    <t>3号機</t>
    <rPh sb="1" eb="3">
      <t>ゴウキ</t>
    </rPh>
    <phoneticPr fontId="1"/>
  </si>
  <si>
    <t>合計</t>
    <rPh sb="0" eb="2">
      <t>ゴウケイ</t>
    </rPh>
    <phoneticPr fontId="1"/>
  </si>
  <si>
    <t>4号機</t>
    <rPh sb="1" eb="2">
      <t>ゴウ</t>
    </rPh>
    <rPh sb="2" eb="3">
      <t>キ</t>
    </rPh>
    <phoneticPr fontId="1"/>
  </si>
  <si>
    <t>3/24の水位</t>
    <rPh sb="5" eb="7">
      <t>スイイ</t>
    </rPh>
    <phoneticPr fontId="1"/>
  </si>
  <si>
    <t>3.27の水位</t>
    <rPh sb="5" eb="7">
      <t>スイイ</t>
    </rPh>
    <phoneticPr fontId="1"/>
  </si>
  <si>
    <t>津波と雨の量</t>
    <rPh sb="0" eb="2">
      <t>ツナミ</t>
    </rPh>
    <rPh sb="3" eb="4">
      <t>アメ</t>
    </rPh>
    <rPh sb="5" eb="6">
      <t>リョウ</t>
    </rPh>
    <phoneticPr fontId="1"/>
  </si>
  <si>
    <t>トレンチを入れるかどうか？</t>
    <rPh sb="5" eb="6">
      <t>イ</t>
    </rPh>
    <phoneticPr fontId="1"/>
  </si>
  <si>
    <t>200トンで2号機は3cm</t>
    <rPh sb="7" eb="9">
      <t>ゴウキ</t>
    </rPh>
    <phoneticPr fontId="1"/>
  </si>
  <si>
    <t>体積ｍ３</t>
    <rPh sb="0" eb="2">
      <t>タイセキ</t>
    </rPh>
    <phoneticPr fontId="1"/>
  </si>
  <si>
    <t>使用済み燃料プール</t>
    <rPh sb="0" eb="2">
      <t>シヨウ</t>
    </rPh>
    <rPh sb="2" eb="3">
      <t>ズ</t>
    </rPh>
    <rPh sb="4" eb="6">
      <t>ネンリョウ</t>
    </rPh>
    <phoneticPr fontId="1"/>
  </si>
  <si>
    <t>炉心への注水</t>
    <rPh sb="0" eb="2">
      <t>ロシン</t>
    </rPh>
    <rPh sb="4" eb="6">
      <t>チュウスイ</t>
    </rPh>
    <phoneticPr fontId="1"/>
  </si>
  <si>
    <t>炉心累積</t>
    <rPh sb="0" eb="2">
      <t>ロシン</t>
    </rPh>
    <rPh sb="2" eb="4">
      <t>ルイセキ</t>
    </rPh>
    <phoneticPr fontId="1"/>
  </si>
  <si>
    <t>1，2号機</t>
    <rPh sb="3" eb="5">
      <t>ゴウキ</t>
    </rPh>
    <phoneticPr fontId="1"/>
  </si>
  <si>
    <t>合計</t>
    <rPh sb="0" eb="2">
      <t>ゴウケイ</t>
    </rPh>
    <phoneticPr fontId="1"/>
  </si>
  <si>
    <t>3号累積</t>
    <rPh sb="1" eb="2">
      <t>ゴウ</t>
    </rPh>
    <rPh sb="2" eb="4">
      <t>ルイセキ</t>
    </rPh>
    <phoneticPr fontId="1"/>
  </si>
  <si>
    <t>プール</t>
    <phoneticPr fontId="1"/>
  </si>
  <si>
    <t>１，２号機</t>
    <rPh sb="3" eb="5">
      <t>ゴウキ</t>
    </rPh>
    <phoneticPr fontId="1"/>
  </si>
  <si>
    <t>３／２７のシミュレーション</t>
    <phoneticPr fontId="1"/>
  </si>
  <si>
    <t>増加分</t>
    <rPh sb="0" eb="3">
      <t>ゾウカブン</t>
    </rPh>
    <phoneticPr fontId="1"/>
  </si>
  <si>
    <t>水位増加</t>
    <rPh sb="0" eb="2">
      <t>スイイ</t>
    </rPh>
    <rPh sb="2" eb="4">
      <t>ゾウカ</t>
    </rPh>
    <phoneticPr fontId="1"/>
  </si>
  <si>
    <t>予想</t>
    <rPh sb="0" eb="2">
      <t>ヨソウ</t>
    </rPh>
    <phoneticPr fontId="1"/>
  </si>
  <si>
    <t>cm</t>
    <phoneticPr fontId="1"/>
  </si>
  <si>
    <t>トン</t>
    <phoneticPr fontId="1"/>
  </si>
  <si>
    <t>実際は520トン</t>
    <rPh sb="0" eb="2">
      <t>ジッサイ</t>
    </rPh>
    <phoneticPr fontId="1"/>
  </si>
  <si>
    <t>海までの</t>
    <rPh sb="0" eb="1">
      <t>ウミ</t>
    </rPh>
    <phoneticPr fontId="1"/>
  </si>
  <si>
    <t>T/Bからの</t>
    <phoneticPr fontId="1"/>
  </si>
  <si>
    <t>溜まり水の</t>
    <rPh sb="0" eb="1">
      <t>タ</t>
    </rPh>
    <rPh sb="3" eb="4">
      <t>ミズ</t>
    </rPh>
    <phoneticPr fontId="1"/>
  </si>
  <si>
    <t>※単位は記載がない限り全てmm</t>
    <rPh sb="1" eb="3">
      <t>タンイ</t>
    </rPh>
    <rPh sb="4" eb="6">
      <t>キサイ</t>
    </rPh>
    <rPh sb="9" eb="10">
      <t>カギ</t>
    </rPh>
    <rPh sb="11" eb="12">
      <t>スベ</t>
    </rPh>
    <phoneticPr fontId="1"/>
  </si>
  <si>
    <t>距離（ｍ）</t>
    <phoneticPr fontId="1"/>
  </si>
  <si>
    <t>上からの</t>
    <rPh sb="0" eb="1">
      <t>ウエ</t>
    </rPh>
    <phoneticPr fontId="1"/>
  </si>
  <si>
    <t>高さ</t>
    <rPh sb="0" eb="1">
      <t>タカ</t>
    </rPh>
    <phoneticPr fontId="1"/>
  </si>
  <si>
    <t>立坑深さ</t>
    <rPh sb="2" eb="3">
      <t>フカ</t>
    </rPh>
    <phoneticPr fontId="1"/>
  </si>
  <si>
    <t>東京電力の2011/3/28の記者会見より</t>
    <rPh sb="0" eb="2">
      <t>トウキョウ</t>
    </rPh>
    <rPh sb="2" eb="4">
      <t>デンリョク</t>
    </rPh>
    <rPh sb="15" eb="17">
      <t>キシャ</t>
    </rPh>
    <rPh sb="17" eb="19">
      <t>カイケン</t>
    </rPh>
    <phoneticPr fontId="1"/>
  </si>
  <si>
    <t>その後の発表で、「上から」というのはグレーチング面＝O.P.4000からの高さであることが判明した。</t>
    <rPh sb="2" eb="3">
      <t>ゴ</t>
    </rPh>
    <rPh sb="4" eb="6">
      <t>ハッピョウ</t>
    </rPh>
    <rPh sb="9" eb="10">
      <t>ウエ</t>
    </rPh>
    <rPh sb="24" eb="25">
      <t>メン</t>
    </rPh>
    <rPh sb="37" eb="38">
      <t>タカ</t>
    </rPh>
    <rPh sb="45" eb="47">
      <t>ハンメイ</t>
    </rPh>
    <phoneticPr fontId="1"/>
  </si>
  <si>
    <t>従って、1号機=O.P.3900、2号機＝O.P.3000、3号機＝O.P.2500であったと考えられる。</t>
    <rPh sb="0" eb="1">
      <t>シタガ</t>
    </rPh>
    <rPh sb="5" eb="7">
      <t>ゴウキ</t>
    </rPh>
    <rPh sb="18" eb="20">
      <t>ゴウキ</t>
    </rPh>
    <rPh sb="31" eb="33">
      <t>ゴウキ</t>
    </rPh>
    <rPh sb="47" eb="48">
      <t>カンガ</t>
    </rPh>
    <phoneticPr fontId="1"/>
  </si>
  <si>
    <t>黄色部分は記者会見では発表されていないデータ。政府事故調の中間報告書などから引用。</t>
    <rPh sb="0" eb="2">
      <t>キイロ</t>
    </rPh>
    <rPh sb="2" eb="4">
      <t>ブブン</t>
    </rPh>
    <rPh sb="5" eb="7">
      <t>キシャ</t>
    </rPh>
    <rPh sb="7" eb="9">
      <t>カイケン</t>
    </rPh>
    <rPh sb="11" eb="13">
      <t>ハッピョウ</t>
    </rPh>
    <rPh sb="23" eb="28">
      <t>セイフジコチョウ</t>
    </rPh>
    <rPh sb="29" eb="34">
      <t>チュウカンホウコクショ</t>
    </rPh>
    <rPh sb="38" eb="40">
      <t>インヨウ</t>
    </rPh>
    <phoneticPr fontId="1"/>
  </si>
  <si>
    <t>※1号機T/Bのみ8108と8400で東電発表と合わない</t>
    <rPh sb="2" eb="4">
      <t>ゴウキ</t>
    </rPh>
    <rPh sb="19" eb="21">
      <t>トウデン</t>
    </rPh>
    <rPh sb="21" eb="23">
      <t>ハッピョウ</t>
    </rPh>
    <rPh sb="24" eb="25">
      <t>ア</t>
    </rPh>
    <phoneticPr fontId="1"/>
  </si>
  <si>
    <t>2号機</t>
    <rPh sb="1" eb="3">
      <t>ゴウキ</t>
    </rPh>
    <phoneticPr fontId="1"/>
  </si>
  <si>
    <t>注水量</t>
    <rPh sb="0" eb="3">
      <t>チュウスイリョウ</t>
    </rPh>
    <phoneticPr fontId="1"/>
  </si>
  <si>
    <t>有効注水量(トン）</t>
    <rPh sb="0" eb="2">
      <t>ユウコウ</t>
    </rPh>
    <rPh sb="2" eb="5">
      <t>チュウスイリョウ</t>
    </rPh>
    <phoneticPr fontId="1"/>
  </si>
  <si>
    <t>トレンチ水位(mm）</t>
    <rPh sb="4" eb="6">
      <t>スイイ</t>
    </rPh>
    <phoneticPr fontId="1"/>
  </si>
  <si>
    <t>2号機トレンチ水位(mm）</t>
    <rPh sb="1" eb="2">
      <t>ゴウ</t>
    </rPh>
    <rPh sb="2" eb="3">
      <t>キ</t>
    </rPh>
    <rPh sb="7" eb="9">
      <t>スイイ</t>
    </rPh>
    <phoneticPr fontId="1"/>
  </si>
  <si>
    <t>注水量　単位：トン</t>
    <rPh sb="0" eb="3">
      <t>チュウスイリョウ</t>
    </rPh>
    <rPh sb="4" eb="6">
      <t>タンイ</t>
    </rPh>
    <phoneticPr fontId="1"/>
  </si>
  <si>
    <t>（3/27-3/31）</t>
    <phoneticPr fontId="1"/>
  </si>
  <si>
    <t>（4/1-4/5）</t>
    <phoneticPr fontId="1"/>
  </si>
  <si>
    <t>合計有効注水量（トン）</t>
    <rPh sb="0" eb="2">
      <t>ゴウケイ</t>
    </rPh>
    <rPh sb="2" eb="4">
      <t>ユウコウ</t>
    </rPh>
    <rPh sb="4" eb="7">
      <t>チュウスイリョウ</t>
    </rPh>
    <phoneticPr fontId="1"/>
  </si>
  <si>
    <t>http://www.tepco.co.jp/cc/press/betu11_j/images/110603a.pdf</t>
    <phoneticPr fontId="1"/>
  </si>
  <si>
    <t>http://tsukuba2011.blog60.fc2.com/blog-entry-709.html</t>
  </si>
  <si>
    <t>修正版</t>
    <rPh sb="0" eb="3">
      <t>シュウセイバン</t>
    </rPh>
    <phoneticPr fontId="1"/>
  </si>
  <si>
    <t>有効注水量</t>
    <rPh sb="0" eb="2">
      <t>ユウコウ</t>
    </rPh>
    <rPh sb="2" eb="5">
      <t>チュウスイリョウ</t>
    </rPh>
    <phoneticPr fontId="1"/>
  </si>
  <si>
    <t>http://tsukuba2011.blog60.fc2.com/blog-entry-611.html</t>
  </si>
  <si>
    <t>1号機は0.5倍</t>
    <rPh sb="1" eb="3">
      <t>ゴウキ</t>
    </rPh>
    <rPh sb="7" eb="8">
      <t>バイ</t>
    </rPh>
    <phoneticPr fontId="1"/>
  </si>
  <si>
    <t>1，2号機ともに0.5倍</t>
    <rPh sb="3" eb="5">
      <t>ゴウキ</t>
    </rPh>
    <rPh sb="11" eb="12">
      <t>バイ</t>
    </rPh>
    <phoneticPr fontId="1"/>
  </si>
  <si>
    <t>を書いたとき（2012年）の資料</t>
    <rPh sb="1" eb="2">
      <t>カ</t>
    </rPh>
    <rPh sb="11" eb="12">
      <t>ネン</t>
    </rPh>
    <rPh sb="14" eb="16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</si>
</sst>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99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2" borderId="0" xfId="0" applyFill="1" applyBorder="1">
      <alignment vertical="center"/>
    </xf>
    <xf numFmtId="177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56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56" fontId="0" fillId="0" borderId="5" xfId="0" applyNumberFormat="1" applyBorder="1">
      <alignment vertical="center"/>
    </xf>
    <xf numFmtId="56" fontId="0" fillId="4" borderId="5" xfId="0" applyNumberFormat="1" applyFill="1" applyBorder="1">
      <alignment vertical="center"/>
    </xf>
    <xf numFmtId="20" fontId="0" fillId="0" borderId="6" xfId="0" applyNumberFormat="1" applyBorder="1">
      <alignment vertical="center"/>
    </xf>
    <xf numFmtId="56" fontId="0" fillId="0" borderId="7" xfId="0" applyNumberFormat="1" applyBorder="1">
      <alignment vertical="center"/>
    </xf>
    <xf numFmtId="20" fontId="0" fillId="0" borderId="9" xfId="0" applyNumberFormat="1" applyBorder="1">
      <alignment vertical="center"/>
    </xf>
    <xf numFmtId="56" fontId="0" fillId="0" borderId="2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176" fontId="0" fillId="0" borderId="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15" xfId="0" applyBorder="1">
      <alignment vertical="center"/>
    </xf>
    <xf numFmtId="177" fontId="0" fillId="0" borderId="16" xfId="0" applyNumberFormat="1" applyBorder="1">
      <alignment vertical="center"/>
    </xf>
    <xf numFmtId="0" fontId="0" fillId="6" borderId="0" xfId="0" applyFill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  <xf numFmtId="0" fontId="0" fillId="2" borderId="23" xfId="0" applyFill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176" fontId="0" fillId="0" borderId="26" xfId="0" applyNumberFormat="1" applyBorder="1">
      <alignment vertical="center"/>
    </xf>
    <xf numFmtId="0" fontId="0" fillId="2" borderId="1" xfId="0" applyFill="1" applyBorder="1">
      <alignment vertical="center"/>
    </xf>
    <xf numFmtId="56" fontId="0" fillId="0" borderId="12" xfId="0" applyNumberFormat="1" applyBorder="1">
      <alignment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2" borderId="28" xfId="0" applyFill="1" applyBorder="1" applyAlignment="1">
      <alignment vertical="center"/>
    </xf>
    <xf numFmtId="1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/>
    </xf>
    <xf numFmtId="56" fontId="0" fillId="0" borderId="27" xfId="0" applyNumberFormat="1" applyBorder="1">
      <alignment vertical="center"/>
    </xf>
    <xf numFmtId="1" fontId="0" fillId="0" borderId="8" xfId="0" applyNumberFormat="1" applyBorder="1">
      <alignment vertical="center"/>
    </xf>
    <xf numFmtId="1" fontId="0" fillId="0" borderId="7" xfId="0" applyNumberFormat="1" applyBorder="1">
      <alignment vertical="center"/>
    </xf>
    <xf numFmtId="56" fontId="0" fillId="0" borderId="29" xfId="0" applyNumberFormat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quotePrefix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4" xfId="0" applyBorder="1" applyAlignment="1">
      <alignment vertical="center" wrapText="1"/>
    </xf>
    <xf numFmtId="1" fontId="0" fillId="6" borderId="0" xfId="0" applyNumberFormat="1" applyFill="1">
      <alignment vertical="center"/>
    </xf>
    <xf numFmtId="1" fontId="0" fillId="6" borderId="8" xfId="0" applyNumberFormat="1" applyFill="1" applyBorder="1">
      <alignment vertical="center"/>
    </xf>
    <xf numFmtId="1" fontId="0" fillId="7" borderId="0" xfId="0" applyNumberFormat="1" applyFill="1">
      <alignment vertical="center"/>
    </xf>
    <xf numFmtId="1" fontId="0" fillId="7" borderId="28" xfId="0" applyNumberFormat="1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29" xfId="0" applyBorder="1">
      <alignment vertical="center"/>
    </xf>
    <xf numFmtId="1" fontId="0" fillId="7" borderId="28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>
      <alignment vertical="center"/>
    </xf>
    <xf numFmtId="0" fontId="8" fillId="0" borderId="0" xfId="0" applyFont="1">
      <alignment vertical="center"/>
    </xf>
    <xf numFmtId="0" fontId="0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２号機トレンチ水位と注水量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15615080873633"/>
          <c:y val="0.14797188803076042"/>
          <c:w val="0.75320360913197359"/>
          <c:h val="0.68187707908115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'注水量と水位 (2)'!$E$3</c:f>
              <c:strCache>
                <c:ptCount val="1"/>
                <c:pt idx="0">
                  <c:v>有効注水量(トン）</c:v>
                </c:pt>
              </c:strCache>
            </c:strRef>
          </c:tx>
          <c:invertIfNegative val="0"/>
          <c:cat>
            <c:numRef>
              <c:f>'注水量と水位 (2)'!$B$4:$B$31</c:f>
              <c:numCache>
                <c:formatCode>m"月"d"日"</c:formatCode>
                <c:ptCount val="28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40632</c:v>
                </c:pt>
                <c:pt idx="7">
                  <c:v>40633</c:v>
                </c:pt>
                <c:pt idx="8">
                  <c:v>40634</c:v>
                </c:pt>
                <c:pt idx="9">
                  <c:v>40635</c:v>
                </c:pt>
                <c:pt idx="10">
                  <c:v>40636</c:v>
                </c:pt>
                <c:pt idx="11">
                  <c:v>40637</c:v>
                </c:pt>
                <c:pt idx="12">
                  <c:v>40638</c:v>
                </c:pt>
                <c:pt idx="13">
                  <c:v>40639</c:v>
                </c:pt>
                <c:pt idx="14">
                  <c:v>40640</c:v>
                </c:pt>
                <c:pt idx="15">
                  <c:v>40641</c:v>
                </c:pt>
                <c:pt idx="16">
                  <c:v>40642</c:v>
                </c:pt>
                <c:pt idx="17">
                  <c:v>40643</c:v>
                </c:pt>
                <c:pt idx="18">
                  <c:v>40644</c:v>
                </c:pt>
                <c:pt idx="19">
                  <c:v>40645</c:v>
                </c:pt>
                <c:pt idx="20">
                  <c:v>40646</c:v>
                </c:pt>
                <c:pt idx="21">
                  <c:v>40647</c:v>
                </c:pt>
                <c:pt idx="22">
                  <c:v>40648</c:v>
                </c:pt>
                <c:pt idx="23">
                  <c:v>40649</c:v>
                </c:pt>
                <c:pt idx="24">
                  <c:v>40650</c:v>
                </c:pt>
                <c:pt idx="25">
                  <c:v>40651</c:v>
                </c:pt>
                <c:pt idx="26">
                  <c:v>40652</c:v>
                </c:pt>
                <c:pt idx="27">
                  <c:v>40653</c:v>
                </c:pt>
              </c:numCache>
            </c:numRef>
          </c:cat>
          <c:val>
            <c:numRef>
              <c:f>'注水量と水位 (2)'!$E$4:$E$31</c:f>
              <c:numCache>
                <c:formatCode>0</c:formatCode>
                <c:ptCount val="28"/>
                <c:pt idx="0">
                  <c:v>252</c:v>
                </c:pt>
                <c:pt idx="1">
                  <c:v>322</c:v>
                </c:pt>
                <c:pt idx="2">
                  <c:v>312.5</c:v>
                </c:pt>
                <c:pt idx="3">
                  <c:v>275.5</c:v>
                </c:pt>
                <c:pt idx="4">
                  <c:v>169</c:v>
                </c:pt>
                <c:pt idx="5">
                  <c:v>182</c:v>
                </c:pt>
                <c:pt idx="6">
                  <c:v>192</c:v>
                </c:pt>
                <c:pt idx="7">
                  <c:v>204</c:v>
                </c:pt>
                <c:pt idx="8">
                  <c:v>200</c:v>
                </c:pt>
                <c:pt idx="9">
                  <c:v>189</c:v>
                </c:pt>
                <c:pt idx="10">
                  <c:v>169.5</c:v>
                </c:pt>
                <c:pt idx="11">
                  <c:v>168</c:v>
                </c:pt>
                <c:pt idx="12">
                  <c:v>168</c:v>
                </c:pt>
                <c:pt idx="13">
                  <c:v>168</c:v>
                </c:pt>
                <c:pt idx="14">
                  <c:v>165.5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150.5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155.5</c:v>
                </c:pt>
                <c:pt idx="23">
                  <c:v>156</c:v>
                </c:pt>
                <c:pt idx="24">
                  <c:v>156</c:v>
                </c:pt>
                <c:pt idx="25">
                  <c:v>156</c:v>
                </c:pt>
                <c:pt idx="26">
                  <c:v>156</c:v>
                </c:pt>
                <c:pt idx="27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90592"/>
        <c:axId val="134180224"/>
      </c:barChart>
      <c:lineChart>
        <c:grouping val="standard"/>
        <c:varyColors val="0"/>
        <c:ser>
          <c:idx val="1"/>
          <c:order val="1"/>
          <c:tx>
            <c:strRef>
              <c:f>'注水量と水位 (2)'!$G$3</c:f>
              <c:strCache>
                <c:ptCount val="1"/>
                <c:pt idx="0">
                  <c:v>2号機トレンチ水位(mm）</c:v>
                </c:pt>
              </c:strCache>
            </c:strRef>
          </c:tx>
          <c:cat>
            <c:numRef>
              <c:f>'注水量と水位 (2)'!$B$4:$B$31</c:f>
              <c:numCache>
                <c:formatCode>m"月"d"日"</c:formatCode>
                <c:ptCount val="28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40632</c:v>
                </c:pt>
                <c:pt idx="7">
                  <c:v>40633</c:v>
                </c:pt>
                <c:pt idx="8">
                  <c:v>40634</c:v>
                </c:pt>
                <c:pt idx="9">
                  <c:v>40635</c:v>
                </c:pt>
                <c:pt idx="10">
                  <c:v>40636</c:v>
                </c:pt>
                <c:pt idx="11">
                  <c:v>40637</c:v>
                </c:pt>
                <c:pt idx="12">
                  <c:v>40638</c:v>
                </c:pt>
                <c:pt idx="13">
                  <c:v>40639</c:v>
                </c:pt>
                <c:pt idx="14">
                  <c:v>40640</c:v>
                </c:pt>
                <c:pt idx="15">
                  <c:v>40641</c:v>
                </c:pt>
                <c:pt idx="16">
                  <c:v>40642</c:v>
                </c:pt>
                <c:pt idx="17">
                  <c:v>40643</c:v>
                </c:pt>
                <c:pt idx="18">
                  <c:v>40644</c:v>
                </c:pt>
                <c:pt idx="19">
                  <c:v>40645</c:v>
                </c:pt>
                <c:pt idx="20">
                  <c:v>40646</c:v>
                </c:pt>
                <c:pt idx="21">
                  <c:v>40647</c:v>
                </c:pt>
                <c:pt idx="22">
                  <c:v>40648</c:v>
                </c:pt>
                <c:pt idx="23">
                  <c:v>40649</c:v>
                </c:pt>
                <c:pt idx="24">
                  <c:v>40650</c:v>
                </c:pt>
                <c:pt idx="25">
                  <c:v>40651</c:v>
                </c:pt>
                <c:pt idx="26">
                  <c:v>40652</c:v>
                </c:pt>
                <c:pt idx="27">
                  <c:v>40653</c:v>
                </c:pt>
              </c:numCache>
            </c:numRef>
          </c:cat>
          <c:val>
            <c:numRef>
              <c:f>'注水量と水位 (2)'!$G$4:$G$31</c:f>
              <c:numCache>
                <c:formatCode>General</c:formatCode>
                <c:ptCount val="28"/>
                <c:pt idx="3">
                  <c:v>3000</c:v>
                </c:pt>
                <c:pt idx="5">
                  <c:v>2960</c:v>
                </c:pt>
                <c:pt idx="6">
                  <c:v>2960</c:v>
                </c:pt>
                <c:pt idx="7">
                  <c:v>2960</c:v>
                </c:pt>
                <c:pt idx="8">
                  <c:v>2960</c:v>
                </c:pt>
                <c:pt idx="9">
                  <c:v>2960</c:v>
                </c:pt>
                <c:pt idx="10">
                  <c:v>2960</c:v>
                </c:pt>
                <c:pt idx="11">
                  <c:v>2960</c:v>
                </c:pt>
                <c:pt idx="12">
                  <c:v>2960</c:v>
                </c:pt>
                <c:pt idx="13">
                  <c:v>2960</c:v>
                </c:pt>
                <c:pt idx="14">
                  <c:v>3010</c:v>
                </c:pt>
                <c:pt idx="15">
                  <c:v>3030</c:v>
                </c:pt>
                <c:pt idx="16">
                  <c:v>3060</c:v>
                </c:pt>
                <c:pt idx="17">
                  <c:v>3080</c:v>
                </c:pt>
                <c:pt idx="18">
                  <c:v>3090</c:v>
                </c:pt>
                <c:pt idx="19">
                  <c:v>3090</c:v>
                </c:pt>
                <c:pt idx="20">
                  <c:v>3050</c:v>
                </c:pt>
                <c:pt idx="21">
                  <c:v>3065</c:v>
                </c:pt>
                <c:pt idx="22">
                  <c:v>3090</c:v>
                </c:pt>
                <c:pt idx="23">
                  <c:v>3135</c:v>
                </c:pt>
                <c:pt idx="24">
                  <c:v>3150</c:v>
                </c:pt>
                <c:pt idx="25">
                  <c:v>3180</c:v>
                </c:pt>
                <c:pt idx="26">
                  <c:v>3200</c:v>
                </c:pt>
                <c:pt idx="27">
                  <c:v>3190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6768"/>
        <c:axId val="134178304"/>
      </c:lineChart>
      <c:dateAx>
        <c:axId val="13417676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34178304"/>
        <c:crosses val="autoZero"/>
        <c:auto val="1"/>
        <c:lblOffset val="100"/>
        <c:baseTimeUnit val="days"/>
      </c:dateAx>
      <c:valAx>
        <c:axId val="134178304"/>
        <c:scaling>
          <c:orientation val="minMax"/>
          <c:max val="3200"/>
          <c:min val="2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ja-JP" altLang="en-US">
                    <a:solidFill>
                      <a:srgbClr val="C00000"/>
                    </a:solidFill>
                  </a:rPr>
                  <a:t>トレンチ水位</a:t>
                </a:r>
                <a:r>
                  <a:rPr lang="en-US" altLang="ja-JP">
                    <a:solidFill>
                      <a:srgbClr val="C00000"/>
                    </a:solidFill>
                  </a:rPr>
                  <a:t>(mm)</a:t>
                </a:r>
                <a:endParaRPr lang="ja-JP" altLang="en-US">
                  <a:solidFill>
                    <a:srgbClr val="C0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176768"/>
        <c:crosses val="autoZero"/>
        <c:crossBetween val="between"/>
      </c:valAx>
      <c:valAx>
        <c:axId val="134180224"/>
        <c:scaling>
          <c:orientation val="minMax"/>
          <c:max val="6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ja-JP" altLang="en-US">
                    <a:solidFill>
                      <a:srgbClr val="0070C0"/>
                    </a:solidFill>
                  </a:rPr>
                  <a:t>有効注水量（</a:t>
                </a:r>
                <a:r>
                  <a:rPr lang="en-US" altLang="ja-JP">
                    <a:solidFill>
                      <a:srgbClr val="0070C0"/>
                    </a:solidFill>
                  </a:rPr>
                  <a:t>m3</a:t>
                </a:r>
                <a:r>
                  <a:rPr lang="ja-JP" altLang="en-US">
                    <a:solidFill>
                      <a:srgbClr val="0070C0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4598541624180443"/>
              <c:y val="0.3234016075378550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34190592"/>
        <c:crosses val="max"/>
        <c:crossBetween val="between"/>
        <c:majorUnit val="150"/>
      </c:valAx>
      <c:dateAx>
        <c:axId val="13419059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34180224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56189144039126881"/>
          <c:y val="0.45432289334021653"/>
          <c:w val="0.30173720386067404"/>
          <c:h val="0.1380942938446092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２号機トレンチ水位と注水量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15615080873633"/>
          <c:y val="0.14797188803076042"/>
          <c:w val="0.75320360913197359"/>
          <c:h val="0.68187707908115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参考_注水量と水位!$E$2</c:f>
              <c:strCache>
                <c:ptCount val="1"/>
                <c:pt idx="0">
                  <c:v>有効注水量(トン）</c:v>
                </c:pt>
              </c:strCache>
            </c:strRef>
          </c:tx>
          <c:invertIfNegative val="0"/>
          <c:cat>
            <c:numRef>
              <c:f>参考_注水量と水位!$B$3:$B$30</c:f>
              <c:numCache>
                <c:formatCode>m"月"d"日"</c:formatCode>
                <c:ptCount val="28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40632</c:v>
                </c:pt>
                <c:pt idx="7">
                  <c:v>40633</c:v>
                </c:pt>
                <c:pt idx="8">
                  <c:v>40634</c:v>
                </c:pt>
                <c:pt idx="9">
                  <c:v>40635</c:v>
                </c:pt>
                <c:pt idx="10">
                  <c:v>40636</c:v>
                </c:pt>
                <c:pt idx="11">
                  <c:v>40637</c:v>
                </c:pt>
                <c:pt idx="12">
                  <c:v>40638</c:v>
                </c:pt>
                <c:pt idx="13">
                  <c:v>40639</c:v>
                </c:pt>
                <c:pt idx="14">
                  <c:v>40640</c:v>
                </c:pt>
                <c:pt idx="15">
                  <c:v>40641</c:v>
                </c:pt>
                <c:pt idx="16">
                  <c:v>40642</c:v>
                </c:pt>
                <c:pt idx="17">
                  <c:v>40643</c:v>
                </c:pt>
                <c:pt idx="18">
                  <c:v>40644</c:v>
                </c:pt>
                <c:pt idx="19">
                  <c:v>40645</c:v>
                </c:pt>
                <c:pt idx="20">
                  <c:v>40646</c:v>
                </c:pt>
                <c:pt idx="21">
                  <c:v>40647</c:v>
                </c:pt>
                <c:pt idx="22">
                  <c:v>40648</c:v>
                </c:pt>
                <c:pt idx="23">
                  <c:v>40649</c:v>
                </c:pt>
                <c:pt idx="24">
                  <c:v>40650</c:v>
                </c:pt>
                <c:pt idx="25">
                  <c:v>40651</c:v>
                </c:pt>
                <c:pt idx="26">
                  <c:v>40652</c:v>
                </c:pt>
                <c:pt idx="27">
                  <c:v>40653</c:v>
                </c:pt>
              </c:numCache>
            </c:numRef>
          </c:cat>
          <c:val>
            <c:numRef>
              <c:f>参考_注水量と水位!$E$3:$E$30</c:f>
              <c:numCache>
                <c:formatCode>0</c:formatCode>
                <c:ptCount val="28"/>
                <c:pt idx="0">
                  <c:v>391</c:v>
                </c:pt>
                <c:pt idx="1">
                  <c:v>561</c:v>
                </c:pt>
                <c:pt idx="2">
                  <c:v>538.5</c:v>
                </c:pt>
                <c:pt idx="3">
                  <c:v>466.5</c:v>
                </c:pt>
                <c:pt idx="4">
                  <c:v>253.5</c:v>
                </c:pt>
                <c:pt idx="5">
                  <c:v>266</c:v>
                </c:pt>
                <c:pt idx="6">
                  <c:v>288</c:v>
                </c:pt>
                <c:pt idx="7">
                  <c:v>312</c:v>
                </c:pt>
                <c:pt idx="8">
                  <c:v>308</c:v>
                </c:pt>
                <c:pt idx="9">
                  <c:v>295.5</c:v>
                </c:pt>
                <c:pt idx="10">
                  <c:v>265.5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259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231.5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239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54112"/>
        <c:axId val="128547840"/>
      </c:barChart>
      <c:lineChart>
        <c:grouping val="standard"/>
        <c:varyColors val="0"/>
        <c:ser>
          <c:idx val="1"/>
          <c:order val="1"/>
          <c:tx>
            <c:strRef>
              <c:f>参考_注水量と水位!$F$2</c:f>
              <c:strCache>
                <c:ptCount val="1"/>
                <c:pt idx="0">
                  <c:v>トレンチ水位(mm）</c:v>
                </c:pt>
              </c:strCache>
            </c:strRef>
          </c:tx>
          <c:cat>
            <c:numRef>
              <c:f>参考_注水量と水位!$B$3:$B$30</c:f>
              <c:numCache>
                <c:formatCode>m"月"d"日"</c:formatCode>
                <c:ptCount val="28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40632</c:v>
                </c:pt>
                <c:pt idx="7">
                  <c:v>40633</c:v>
                </c:pt>
                <c:pt idx="8">
                  <c:v>40634</c:v>
                </c:pt>
                <c:pt idx="9">
                  <c:v>40635</c:v>
                </c:pt>
                <c:pt idx="10">
                  <c:v>40636</c:v>
                </c:pt>
                <c:pt idx="11">
                  <c:v>40637</c:v>
                </c:pt>
                <c:pt idx="12">
                  <c:v>40638</c:v>
                </c:pt>
                <c:pt idx="13">
                  <c:v>40639</c:v>
                </c:pt>
                <c:pt idx="14">
                  <c:v>40640</c:v>
                </c:pt>
                <c:pt idx="15">
                  <c:v>40641</c:v>
                </c:pt>
                <c:pt idx="16">
                  <c:v>40642</c:v>
                </c:pt>
                <c:pt idx="17">
                  <c:v>40643</c:v>
                </c:pt>
                <c:pt idx="18">
                  <c:v>40644</c:v>
                </c:pt>
                <c:pt idx="19">
                  <c:v>40645</c:v>
                </c:pt>
                <c:pt idx="20">
                  <c:v>40646</c:v>
                </c:pt>
                <c:pt idx="21">
                  <c:v>40647</c:v>
                </c:pt>
                <c:pt idx="22">
                  <c:v>40648</c:v>
                </c:pt>
                <c:pt idx="23">
                  <c:v>40649</c:v>
                </c:pt>
                <c:pt idx="24">
                  <c:v>40650</c:v>
                </c:pt>
                <c:pt idx="25">
                  <c:v>40651</c:v>
                </c:pt>
                <c:pt idx="26">
                  <c:v>40652</c:v>
                </c:pt>
                <c:pt idx="27">
                  <c:v>40653</c:v>
                </c:pt>
              </c:numCache>
            </c:numRef>
          </c:cat>
          <c:val>
            <c:numRef>
              <c:f>参考_注水量と水位!$F$3:$F$30</c:f>
              <c:numCache>
                <c:formatCode>General</c:formatCode>
                <c:ptCount val="28"/>
                <c:pt idx="3">
                  <c:v>3000</c:v>
                </c:pt>
                <c:pt idx="5">
                  <c:v>2960</c:v>
                </c:pt>
                <c:pt idx="6">
                  <c:v>2960</c:v>
                </c:pt>
                <c:pt idx="7">
                  <c:v>2960</c:v>
                </c:pt>
                <c:pt idx="8">
                  <c:v>2960</c:v>
                </c:pt>
                <c:pt idx="9">
                  <c:v>2960</c:v>
                </c:pt>
                <c:pt idx="10">
                  <c:v>2960</c:v>
                </c:pt>
                <c:pt idx="11">
                  <c:v>2960</c:v>
                </c:pt>
                <c:pt idx="12">
                  <c:v>2960</c:v>
                </c:pt>
                <c:pt idx="13">
                  <c:v>2960</c:v>
                </c:pt>
                <c:pt idx="14">
                  <c:v>3010</c:v>
                </c:pt>
                <c:pt idx="15">
                  <c:v>3030</c:v>
                </c:pt>
                <c:pt idx="16">
                  <c:v>3060</c:v>
                </c:pt>
                <c:pt idx="17">
                  <c:v>3080</c:v>
                </c:pt>
                <c:pt idx="18">
                  <c:v>3090</c:v>
                </c:pt>
                <c:pt idx="19">
                  <c:v>3090</c:v>
                </c:pt>
                <c:pt idx="20">
                  <c:v>3050</c:v>
                </c:pt>
                <c:pt idx="21">
                  <c:v>3065</c:v>
                </c:pt>
                <c:pt idx="22">
                  <c:v>3090</c:v>
                </c:pt>
                <c:pt idx="23">
                  <c:v>3135</c:v>
                </c:pt>
                <c:pt idx="24">
                  <c:v>3150</c:v>
                </c:pt>
                <c:pt idx="25">
                  <c:v>3180</c:v>
                </c:pt>
                <c:pt idx="26">
                  <c:v>3200</c:v>
                </c:pt>
                <c:pt idx="27">
                  <c:v>3190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23648"/>
        <c:axId val="128545920"/>
      </c:lineChart>
      <c:dateAx>
        <c:axId val="12852364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28545920"/>
        <c:crosses val="autoZero"/>
        <c:auto val="1"/>
        <c:lblOffset val="100"/>
        <c:baseTimeUnit val="days"/>
      </c:dateAx>
      <c:valAx>
        <c:axId val="128545920"/>
        <c:scaling>
          <c:orientation val="minMax"/>
          <c:max val="3200"/>
          <c:min val="2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トレンチ水位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523648"/>
        <c:crosses val="autoZero"/>
        <c:crossBetween val="between"/>
      </c:valAx>
      <c:valAx>
        <c:axId val="128547840"/>
        <c:scaling>
          <c:orientation val="minMax"/>
          <c:max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有効注水量（</a:t>
                </a:r>
                <a:r>
                  <a:rPr lang="en-US" altLang="ja-JP"/>
                  <a:t>m3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8554112"/>
        <c:crosses val="max"/>
        <c:crossBetween val="between"/>
      </c:valAx>
      <c:dateAx>
        <c:axId val="12855411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28547840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0701269577117911"/>
          <c:y val="0.47241424698372969"/>
          <c:w val="0.25210382294277273"/>
          <c:h val="0.1308577523872039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4</xdr:row>
      <xdr:rowOff>23811</xdr:rowOff>
    </xdr:from>
    <xdr:to>
      <xdr:col>16</xdr:col>
      <xdr:colOff>523875</xdr:colOff>
      <xdr:row>24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0.66692</cdr:x>
      <cdr:y>0.20396</cdr:y>
    </cdr:from>
    <cdr:to>
      <cdr:x>0.66836</cdr:x>
      <cdr:y>0.35143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3754297" y="715881"/>
          <a:ext cx="8106" cy="517614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0.60759</cdr:x>
      <cdr:y>0.14301</cdr:y>
    </cdr:from>
    <cdr:to>
      <cdr:x>0.76424</cdr:x>
      <cdr:y>0.23983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420309" y="501967"/>
          <a:ext cx="881818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移送開始</a:t>
          </a:r>
        </a:p>
      </cdr:txBody>
    </cdr:sp>
  </cdr:relSizeAnchor>
  <cdr:relSizeAnchor xmlns:cdr="http://schemas.openxmlformats.org/drawingml/2006/chartDrawing">
    <cdr:from>
      <cdr:x>0.4918</cdr:x>
      <cdr:y>0.37274</cdr:y>
    </cdr:from>
    <cdr:to>
      <cdr:x>0.49362</cdr:x>
      <cdr:y>0.5331</cdr:y>
    </cdr:to>
    <cdr:cxnSp macro="">
      <cdr:nvCxnSpPr>
        <cdr:cNvPr id="6" name="直線矢印コネクタ 5"/>
        <cdr:cNvCxnSpPr/>
      </cdr:nvCxnSpPr>
      <cdr:spPr>
        <a:xfrm xmlns:a="http://schemas.openxmlformats.org/drawingml/2006/main">
          <a:off x="2768497" y="1308307"/>
          <a:ext cx="10254" cy="562868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0.36457</cdr:x>
      <cdr:y>0.31369</cdr:y>
    </cdr:from>
    <cdr:to>
      <cdr:x>0.56857</cdr:x>
      <cdr:y>0.41051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052249" y="1101047"/>
          <a:ext cx="1148413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スクリーン止水</a:t>
          </a:r>
        </a:p>
      </cdr:txBody>
    </cdr:sp>
  </cdr:relSizeAnchor>
  <cdr:relSizeAnchor xmlns:cdr="http://schemas.openxmlformats.org/drawingml/2006/chartDrawing">
    <cdr:from>
      <cdr:x>0.22561</cdr:x>
      <cdr:y>0.25243</cdr:y>
    </cdr:from>
    <cdr:to>
      <cdr:x>0.49337</cdr:x>
      <cdr:y>0.25243</cdr:y>
    </cdr:to>
    <cdr:cxnSp macro="">
      <cdr:nvCxnSpPr>
        <cdr:cNvPr id="10" name="直線矢印コネクタ 9"/>
        <cdr:cNvCxnSpPr/>
      </cdr:nvCxnSpPr>
      <cdr:spPr>
        <a:xfrm xmlns:a="http://schemas.openxmlformats.org/drawingml/2006/main">
          <a:off x="1270001" y="886021"/>
          <a:ext cx="1507293" cy="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0.2292</cdr:x>
      <cdr:y>0.14544</cdr:y>
    </cdr:from>
    <cdr:to>
      <cdr:x>0.52623</cdr:x>
      <cdr:y>0.24227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290249" y="510497"/>
          <a:ext cx="1672027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この期間は漏れていた</a:t>
          </a:r>
          <a:r>
            <a:rPr lang="en-US" altLang="ja-JP" sz="1100"/>
            <a:t>!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0.85279</cdr:x>
      <cdr:y>0.15875</cdr:y>
    </cdr:from>
    <cdr:to>
      <cdr:x>0.85448</cdr:x>
      <cdr:y>0.26187</cdr:y>
    </cdr:to>
    <cdr:cxnSp macro="">
      <cdr:nvCxnSpPr>
        <cdr:cNvPr id="13" name="直線矢印コネクタ 12"/>
        <cdr:cNvCxnSpPr/>
      </cdr:nvCxnSpPr>
      <cdr:spPr>
        <a:xfrm xmlns:a="http://schemas.openxmlformats.org/drawingml/2006/main" flipH="1" flipV="1">
          <a:off x="4800601" y="55721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0.76834</cdr:x>
      <cdr:y>0.24885</cdr:y>
    </cdr:from>
    <cdr:to>
      <cdr:x>0.90017</cdr:x>
      <cdr:y>0.34567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4325184" y="873442"/>
          <a:ext cx="742117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移送開始</a:t>
          </a:r>
        </a:p>
      </cdr:txBody>
    </cdr:sp>
  </cdr:relSizeAnchor>
  <cdr:relSizeAnchor xmlns:cdr="http://schemas.openxmlformats.org/drawingml/2006/chartDrawing">
    <cdr:from>
      <cdr:x>0.69712</cdr:x>
      <cdr:y>0.27544</cdr:y>
    </cdr:from>
    <cdr:to>
      <cdr:x>0.69713</cdr:x>
      <cdr:y>0.37856</cdr:y>
    </cdr:to>
    <cdr:cxnSp macro="">
      <cdr:nvCxnSpPr>
        <cdr:cNvPr id="12" name="直線矢印コネクタ 11"/>
        <cdr:cNvCxnSpPr/>
      </cdr:nvCxnSpPr>
      <cdr:spPr>
        <a:xfrm xmlns:a="http://schemas.openxmlformats.org/drawingml/2006/main">
          <a:off x="3924301" y="966789"/>
          <a:ext cx="27" cy="361956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0.65835</cdr:x>
      <cdr:y>0.21357</cdr:y>
    </cdr:from>
    <cdr:to>
      <cdr:x>0.7445</cdr:x>
      <cdr:y>0.31039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3706042" y="749610"/>
          <a:ext cx="484959" cy="339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終了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5</xdr:row>
      <xdr:rowOff>100011</xdr:rowOff>
    </xdr:from>
    <xdr:to>
      <xdr:col>15</xdr:col>
      <xdr:colOff>266700</xdr:colOff>
      <xdr:row>26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0.66692</cdr:x>
      <cdr:y>0.20396</cdr:y>
    </cdr:from>
    <cdr:to>
      <cdr:x>0.66836</cdr:x>
      <cdr:y>0.35143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3754297" y="715881"/>
          <a:ext cx="8106" cy="517614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0.60759</cdr:x>
      <cdr:y>0.14301</cdr:y>
    </cdr:from>
    <cdr:to>
      <cdr:x>0.76424</cdr:x>
      <cdr:y>0.23983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420309" y="501967"/>
          <a:ext cx="881818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移送開始</a:t>
          </a:r>
        </a:p>
      </cdr:txBody>
    </cdr:sp>
  </cdr:relSizeAnchor>
  <cdr:relSizeAnchor xmlns:cdr="http://schemas.openxmlformats.org/drawingml/2006/chartDrawing">
    <cdr:from>
      <cdr:x>0.4918</cdr:x>
      <cdr:y>0.37274</cdr:y>
    </cdr:from>
    <cdr:to>
      <cdr:x>0.49362</cdr:x>
      <cdr:y>0.5331</cdr:y>
    </cdr:to>
    <cdr:cxnSp macro="">
      <cdr:nvCxnSpPr>
        <cdr:cNvPr id="6" name="直線矢印コネクタ 5"/>
        <cdr:cNvCxnSpPr/>
      </cdr:nvCxnSpPr>
      <cdr:spPr>
        <a:xfrm xmlns:a="http://schemas.openxmlformats.org/drawingml/2006/main">
          <a:off x="2768497" y="1308307"/>
          <a:ext cx="10254" cy="562868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0.36457</cdr:x>
      <cdr:y>0.31369</cdr:y>
    </cdr:from>
    <cdr:to>
      <cdr:x>0.56857</cdr:x>
      <cdr:y>0.41051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052249" y="1101047"/>
          <a:ext cx="1148413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スクリーン止水</a:t>
          </a:r>
        </a:p>
      </cdr:txBody>
    </cdr:sp>
  </cdr:relSizeAnchor>
  <cdr:relSizeAnchor xmlns:cdr="http://schemas.openxmlformats.org/drawingml/2006/chartDrawing">
    <cdr:from>
      <cdr:x>0.22561</cdr:x>
      <cdr:y>0.25243</cdr:y>
    </cdr:from>
    <cdr:to>
      <cdr:x>0.49337</cdr:x>
      <cdr:y>0.25243</cdr:y>
    </cdr:to>
    <cdr:cxnSp macro="">
      <cdr:nvCxnSpPr>
        <cdr:cNvPr id="10" name="直線矢印コネクタ 9"/>
        <cdr:cNvCxnSpPr/>
      </cdr:nvCxnSpPr>
      <cdr:spPr>
        <a:xfrm xmlns:a="http://schemas.openxmlformats.org/drawingml/2006/main">
          <a:off x="1270001" y="886021"/>
          <a:ext cx="1507293" cy="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0.2292</cdr:x>
      <cdr:y>0.14544</cdr:y>
    </cdr:from>
    <cdr:to>
      <cdr:x>0.52623</cdr:x>
      <cdr:y>0.24227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290249" y="510497"/>
          <a:ext cx="1672027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この期間は漏れていた？</a:t>
          </a:r>
        </a:p>
      </cdr:txBody>
    </cdr:sp>
  </cdr:relSizeAnchor>
  <cdr:relSizeAnchor xmlns:cdr="http://schemas.openxmlformats.org/drawingml/2006/chartDrawing">
    <cdr:from>
      <cdr:x>0.85279</cdr:x>
      <cdr:y>0.15875</cdr:y>
    </cdr:from>
    <cdr:to>
      <cdr:x>0.85448</cdr:x>
      <cdr:y>0.26187</cdr:y>
    </cdr:to>
    <cdr:cxnSp macro="">
      <cdr:nvCxnSpPr>
        <cdr:cNvPr id="13" name="直線矢印コネクタ 12"/>
        <cdr:cNvCxnSpPr/>
      </cdr:nvCxnSpPr>
      <cdr:spPr>
        <a:xfrm xmlns:a="http://schemas.openxmlformats.org/drawingml/2006/main" flipH="1" flipV="1">
          <a:off x="4800601" y="55721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0.76834</cdr:x>
      <cdr:y>0.24885</cdr:y>
    </cdr:from>
    <cdr:to>
      <cdr:x>0.90017</cdr:x>
      <cdr:y>0.34567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4325184" y="873442"/>
          <a:ext cx="742117" cy="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移送開始</a:t>
          </a:r>
        </a:p>
      </cdr:txBody>
    </cdr:sp>
  </cdr:relSizeAnchor>
  <cdr:relSizeAnchor xmlns:cdr="http://schemas.openxmlformats.org/drawingml/2006/chartDrawing">
    <cdr:from>
      <cdr:x>0.69712</cdr:x>
      <cdr:y>0.27544</cdr:y>
    </cdr:from>
    <cdr:to>
      <cdr:x>0.69713</cdr:x>
      <cdr:y>0.37856</cdr:y>
    </cdr:to>
    <cdr:cxnSp macro="">
      <cdr:nvCxnSpPr>
        <cdr:cNvPr id="12" name="直線矢印コネクタ 11"/>
        <cdr:cNvCxnSpPr/>
      </cdr:nvCxnSpPr>
      <cdr:spPr>
        <a:xfrm xmlns:a="http://schemas.openxmlformats.org/drawingml/2006/main">
          <a:off x="3924301" y="966789"/>
          <a:ext cx="27" cy="361956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0.65835</cdr:x>
      <cdr:y>0.21357</cdr:y>
    </cdr:from>
    <cdr:to>
      <cdr:x>0.7445</cdr:x>
      <cdr:y>0.31039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3706042" y="749610"/>
          <a:ext cx="484959" cy="339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終了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76200</xdr:rowOff>
    </xdr:from>
    <xdr:to>
      <xdr:col>11</xdr:col>
      <xdr:colOff>180975</xdr:colOff>
      <xdr:row>24</xdr:row>
      <xdr:rowOff>0</xdr:rowOff>
    </xdr:to>
    <xdr:pic>
      <xdr:nvPicPr>
        <xdr:cNvPr id="4" name="図 3" descr="７／１３－１２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47950"/>
          <a:ext cx="70294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sukuba2011.blog60.fc2.com/blog-entry-611.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hyperlink" Target="http://tsukuba2011.blog60.fc2.com/blog-entry-611.html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sukuba2011.blog60.fc2.com/blog-entry-709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epco.co.jp/cc/press/betu11_j/images/11060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88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RowHeight="13.5" x14ac:dyDescent="0.15"/>
  <cols>
    <col min="1" max="1" width="2.875" customWidth="1"/>
    <col min="2" max="3" width="9" customWidth="1"/>
    <col min="4" max="4" width="7" customWidth="1"/>
    <col min="5" max="5" width="6.75" customWidth="1"/>
    <col min="6" max="6" width="6" customWidth="1"/>
    <col min="7" max="7" width="6.375" customWidth="1"/>
    <col min="8" max="8" width="7.25" customWidth="1"/>
    <col min="9" max="10" width="7" customWidth="1"/>
    <col min="11" max="11" width="6.25" customWidth="1"/>
    <col min="12" max="12" width="6.375" customWidth="1"/>
    <col min="13" max="14" width="8.875" customWidth="1"/>
    <col min="15" max="15" width="10.25" customWidth="1"/>
    <col min="16" max="32" width="8.875" customWidth="1"/>
  </cols>
  <sheetData>
    <row r="1" spans="2:20" x14ac:dyDescent="0.15">
      <c r="C1" t="s">
        <v>86</v>
      </c>
      <c r="O1" s="68" t="s">
        <v>93</v>
      </c>
    </row>
    <row r="2" spans="2:20" x14ac:dyDescent="0.15">
      <c r="O2" s="68" t="s">
        <v>96</v>
      </c>
    </row>
    <row r="3" spans="2:20" x14ac:dyDescent="0.15">
      <c r="B3" s="2"/>
      <c r="C3" s="123" t="s">
        <v>54</v>
      </c>
      <c r="D3" s="123"/>
      <c r="E3" s="124"/>
      <c r="F3" s="123" t="s">
        <v>53</v>
      </c>
      <c r="G3" s="123"/>
      <c r="H3" s="123"/>
      <c r="I3" s="123"/>
      <c r="J3" s="10" t="s">
        <v>41</v>
      </c>
      <c r="K3" s="10" t="s">
        <v>41</v>
      </c>
      <c r="L3" s="10" t="s">
        <v>41</v>
      </c>
      <c r="M3" s="10" t="s">
        <v>55</v>
      </c>
      <c r="N3" t="s">
        <v>58</v>
      </c>
      <c r="O3" t="s">
        <v>56</v>
      </c>
      <c r="P3" t="s">
        <v>56</v>
      </c>
      <c r="Q3" t="s">
        <v>56</v>
      </c>
      <c r="T3" s="50"/>
    </row>
    <row r="4" spans="2:20" ht="12" customHeight="1" x14ac:dyDescent="0.15">
      <c r="B4" s="29" t="s">
        <v>26</v>
      </c>
      <c r="C4" s="94" t="s">
        <v>27</v>
      </c>
      <c r="D4" s="94" t="s">
        <v>28</v>
      </c>
      <c r="E4" s="109" t="s">
        <v>37</v>
      </c>
      <c r="F4" s="94" t="s">
        <v>27</v>
      </c>
      <c r="G4" s="94" t="s">
        <v>28</v>
      </c>
      <c r="H4" s="94" t="s">
        <v>29</v>
      </c>
      <c r="I4" s="94" t="s">
        <v>46</v>
      </c>
      <c r="J4" s="112" t="s">
        <v>27</v>
      </c>
      <c r="K4" s="112" t="s">
        <v>28</v>
      </c>
      <c r="L4" s="112" t="s">
        <v>29</v>
      </c>
      <c r="M4" s="112" t="s">
        <v>16</v>
      </c>
      <c r="N4" s="26" t="s">
        <v>59</v>
      </c>
      <c r="O4" s="26" t="s">
        <v>16</v>
      </c>
      <c r="P4" s="26" t="s">
        <v>62</v>
      </c>
      <c r="Q4" s="47" t="s">
        <v>63</v>
      </c>
      <c r="T4" s="50"/>
    </row>
    <row r="5" spans="2:20" hidden="1" x14ac:dyDescent="0.15">
      <c r="B5" s="7" t="s">
        <v>26</v>
      </c>
      <c r="C5" s="30"/>
      <c r="D5" s="28"/>
      <c r="E5" s="28"/>
      <c r="F5" s="29"/>
      <c r="G5" s="26"/>
      <c r="H5" s="5"/>
      <c r="I5" s="27"/>
      <c r="J5" s="4"/>
      <c r="K5" s="5"/>
      <c r="L5" s="5"/>
      <c r="M5" s="6"/>
      <c r="Q5" t="s">
        <v>64</v>
      </c>
      <c r="R5" t="s">
        <v>65</v>
      </c>
      <c r="S5" t="s">
        <v>66</v>
      </c>
      <c r="T5" s="50" t="s">
        <v>39</v>
      </c>
    </row>
    <row r="6" spans="2:20" hidden="1" x14ac:dyDescent="0.15">
      <c r="B6" s="37" t="s">
        <v>40</v>
      </c>
      <c r="C6" s="52">
        <v>2842</v>
      </c>
      <c r="D6" s="44">
        <v>9197</v>
      </c>
      <c r="E6" s="53">
        <v>4495</v>
      </c>
      <c r="F6" s="52"/>
      <c r="G6" s="44"/>
      <c r="H6" s="5"/>
      <c r="I6" s="46"/>
      <c r="J6" s="4"/>
      <c r="K6" s="5"/>
      <c r="L6" s="5"/>
      <c r="M6" s="6"/>
    </row>
    <row r="7" spans="2:20" x14ac:dyDescent="0.15">
      <c r="B7" s="37">
        <v>40979</v>
      </c>
      <c r="C7" s="52"/>
      <c r="D7" s="44"/>
      <c r="E7" s="53"/>
      <c r="F7" s="52"/>
      <c r="G7" s="44"/>
      <c r="H7" s="5"/>
      <c r="I7" s="46"/>
      <c r="J7" s="4"/>
      <c r="K7" s="5"/>
      <c r="L7" s="5"/>
      <c r="M7" s="6"/>
    </row>
    <row r="8" spans="2:20" x14ac:dyDescent="0.15">
      <c r="B8" s="37">
        <v>40980</v>
      </c>
      <c r="C8" s="52">
        <v>31</v>
      </c>
      <c r="D8" s="44"/>
      <c r="E8" s="53"/>
      <c r="F8" s="52"/>
      <c r="G8" s="44"/>
      <c r="H8" s="5"/>
      <c r="I8" s="46"/>
      <c r="J8" s="4">
        <f>C8+C7</f>
        <v>31</v>
      </c>
      <c r="K8" s="5">
        <f>D8+D7</f>
        <v>0</v>
      </c>
      <c r="L8" s="5">
        <f>E8+E7</f>
        <v>0</v>
      </c>
      <c r="M8" s="6">
        <f t="shared" ref="M8:M71" si="0">J8+K8+L8</f>
        <v>31</v>
      </c>
      <c r="O8" s="72">
        <f>O7+C8*0.5+D8*0.5+F8+G8</f>
        <v>15.5</v>
      </c>
    </row>
    <row r="9" spans="2:20" x14ac:dyDescent="0.15">
      <c r="B9" s="37">
        <v>40981</v>
      </c>
      <c r="C9" s="52">
        <v>259</v>
      </c>
      <c r="D9" s="44"/>
      <c r="E9" s="53">
        <v>390</v>
      </c>
      <c r="F9" s="52"/>
      <c r="G9" s="44"/>
      <c r="H9" s="5"/>
      <c r="I9" s="46"/>
      <c r="J9" s="4">
        <f>C9+J8</f>
        <v>290</v>
      </c>
      <c r="K9" s="5">
        <f>D9+K8</f>
        <v>0</v>
      </c>
      <c r="L9" s="5">
        <f>E9+L8</f>
        <v>390</v>
      </c>
      <c r="M9" s="6">
        <f t="shared" si="0"/>
        <v>680</v>
      </c>
      <c r="O9" s="72">
        <f>O8+C9*0.5+D9*0.5+F9+G9</f>
        <v>145</v>
      </c>
    </row>
    <row r="10" spans="2:20" x14ac:dyDescent="0.15">
      <c r="B10" s="37">
        <v>40982</v>
      </c>
      <c r="C10" s="52">
        <v>56</v>
      </c>
      <c r="D10" s="44">
        <v>416</v>
      </c>
      <c r="E10" s="53">
        <v>319</v>
      </c>
      <c r="F10" s="52"/>
      <c r="G10" s="44"/>
      <c r="H10" s="5"/>
      <c r="I10" s="46"/>
      <c r="J10" s="4">
        <f>C10+J9</f>
        <v>346</v>
      </c>
      <c r="K10" s="5">
        <f>D10+K9</f>
        <v>416</v>
      </c>
      <c r="L10" s="5">
        <f>E10+L9</f>
        <v>709</v>
      </c>
      <c r="M10" s="6">
        <f t="shared" si="0"/>
        <v>1471</v>
      </c>
      <c r="O10" s="72">
        <f>O9+C10*0.5+D10*0.5+F10+G10</f>
        <v>381</v>
      </c>
    </row>
    <row r="11" spans="2:20" x14ac:dyDescent="0.15">
      <c r="B11" s="37">
        <v>40983</v>
      </c>
      <c r="C11" s="52">
        <v>259</v>
      </c>
      <c r="D11" s="44">
        <v>1872</v>
      </c>
      <c r="E11" s="53">
        <v>774</v>
      </c>
      <c r="F11" s="52"/>
      <c r="G11" s="44"/>
      <c r="H11" s="5"/>
      <c r="I11" s="46"/>
      <c r="J11" s="4">
        <f>C11+J10</f>
        <v>605</v>
      </c>
      <c r="K11" s="5">
        <f>D11+K10</f>
        <v>2288</v>
      </c>
      <c r="L11" s="5">
        <f>E11+L10</f>
        <v>1483</v>
      </c>
      <c r="M11" s="6">
        <f>J11+K11+L11</f>
        <v>4376</v>
      </c>
      <c r="O11" s="72">
        <f>O10+C11*0.5+D11*0.5+F11+G11</f>
        <v>1446.5</v>
      </c>
    </row>
    <row r="12" spans="2:20" x14ac:dyDescent="0.15">
      <c r="B12" s="37">
        <v>40984</v>
      </c>
      <c r="C12" s="52">
        <v>259</v>
      </c>
      <c r="D12" s="44">
        <v>1872</v>
      </c>
      <c r="E12" s="53">
        <v>864</v>
      </c>
      <c r="F12" s="52"/>
      <c r="G12" s="44"/>
      <c r="H12" s="5"/>
      <c r="I12" s="46"/>
      <c r="J12" s="4">
        <f>C12+J11</f>
        <v>864</v>
      </c>
      <c r="K12" s="5">
        <f>D12+K11</f>
        <v>4160</v>
      </c>
      <c r="L12" s="5">
        <f>E12+L11</f>
        <v>2347</v>
      </c>
      <c r="M12" s="6">
        <f t="shared" si="0"/>
        <v>7371</v>
      </c>
      <c r="O12" s="72">
        <f>O11+C12*0.5+D12*0.5+F12+G12</f>
        <v>2512</v>
      </c>
    </row>
    <row r="13" spans="2:20" x14ac:dyDescent="0.15">
      <c r="B13" s="37">
        <v>40985</v>
      </c>
      <c r="C13" s="52">
        <v>294</v>
      </c>
      <c r="D13" s="44">
        <v>1157</v>
      </c>
      <c r="E13" s="53">
        <v>490</v>
      </c>
      <c r="F13" s="52"/>
      <c r="G13" s="44"/>
      <c r="H13" s="55">
        <v>104</v>
      </c>
      <c r="I13" s="46"/>
      <c r="J13" s="4">
        <f>C13+J12</f>
        <v>1158</v>
      </c>
      <c r="K13" s="5">
        <f>D13+K12</f>
        <v>5317</v>
      </c>
      <c r="L13" s="5">
        <f>E13+L12</f>
        <v>2837</v>
      </c>
      <c r="M13" s="6">
        <f t="shared" si="0"/>
        <v>9312</v>
      </c>
      <c r="N13">
        <f>H13</f>
        <v>104</v>
      </c>
      <c r="O13" s="72">
        <f>O12+C13*0.5+D13*0.5+F13+G13</f>
        <v>3237.5</v>
      </c>
    </row>
    <row r="14" spans="2:20" x14ac:dyDescent="0.15">
      <c r="B14" s="37">
        <v>40986</v>
      </c>
      <c r="C14" s="52">
        <v>475</v>
      </c>
      <c r="D14" s="44">
        <v>802</v>
      </c>
      <c r="E14" s="53">
        <v>360</v>
      </c>
      <c r="F14" s="52"/>
      <c r="G14" s="44"/>
      <c r="H14" s="55">
        <v>42</v>
      </c>
      <c r="I14" s="46"/>
      <c r="J14" s="4">
        <f>C14+J13</f>
        <v>1633</v>
      </c>
      <c r="K14" s="5">
        <f>D14+K13</f>
        <v>6119</v>
      </c>
      <c r="L14" s="5">
        <f>E14+L13</f>
        <v>3197</v>
      </c>
      <c r="M14" s="6">
        <f t="shared" si="0"/>
        <v>10949</v>
      </c>
      <c r="N14">
        <f>N13+H14</f>
        <v>146</v>
      </c>
      <c r="O14" s="72">
        <f>O13+C14*0.5+D14*0.5+F14+G14</f>
        <v>3876</v>
      </c>
    </row>
    <row r="15" spans="2:20" x14ac:dyDescent="0.15">
      <c r="B15" s="37">
        <v>40987</v>
      </c>
      <c r="C15" s="52">
        <v>449</v>
      </c>
      <c r="D15" s="44">
        <v>711</v>
      </c>
      <c r="E15" s="53">
        <v>494</v>
      </c>
      <c r="F15" s="52"/>
      <c r="G15" s="44"/>
      <c r="H15" s="55">
        <v>2490</v>
      </c>
      <c r="I15" s="46"/>
      <c r="J15" s="4">
        <f>C15+J14</f>
        <v>2082</v>
      </c>
      <c r="K15" s="5">
        <f>D15+K14</f>
        <v>6830</v>
      </c>
      <c r="L15" s="5">
        <f>E15+L14</f>
        <v>3691</v>
      </c>
      <c r="M15" s="6">
        <f t="shared" si="0"/>
        <v>12603</v>
      </c>
      <c r="N15">
        <f>N14+H15</f>
        <v>2636</v>
      </c>
      <c r="O15" s="72">
        <f>O14+C15*0.5+D15*0.5+F15+G15</f>
        <v>4456</v>
      </c>
      <c r="P15" s="72">
        <f>O15-O14</f>
        <v>580</v>
      </c>
    </row>
    <row r="16" spans="2:20" x14ac:dyDescent="0.15">
      <c r="B16" s="37">
        <v>40988</v>
      </c>
      <c r="C16" s="52">
        <v>48</v>
      </c>
      <c r="D16" s="44">
        <v>480</v>
      </c>
      <c r="E16" s="53">
        <v>393</v>
      </c>
      <c r="F16" s="52"/>
      <c r="G16" s="44">
        <v>40</v>
      </c>
      <c r="H16" s="55">
        <v>1137</v>
      </c>
      <c r="I16" s="46">
        <v>160</v>
      </c>
      <c r="J16" s="4">
        <f>C16+J15</f>
        <v>2130</v>
      </c>
      <c r="K16" s="5">
        <f>D16+K15</f>
        <v>7310</v>
      </c>
      <c r="L16" s="5">
        <f>E16+L15</f>
        <v>4084</v>
      </c>
      <c r="M16" s="6">
        <f t="shared" si="0"/>
        <v>13524</v>
      </c>
      <c r="N16">
        <f>N15+H16</f>
        <v>3773</v>
      </c>
      <c r="O16" s="72">
        <f>O15+C16*0.5+D16*0.5+F16+G16</f>
        <v>4760</v>
      </c>
      <c r="P16">
        <f t="shared" ref="P16:P18" si="1">O16-O15</f>
        <v>304</v>
      </c>
    </row>
    <row r="17" spans="2:20" x14ac:dyDescent="0.15">
      <c r="B17" s="37">
        <v>40989</v>
      </c>
      <c r="C17" s="52">
        <v>38</v>
      </c>
      <c r="D17" s="44">
        <v>384</v>
      </c>
      <c r="E17" s="53">
        <v>24</v>
      </c>
      <c r="F17" s="52"/>
      <c r="G17" s="44"/>
      <c r="H17" s="5"/>
      <c r="I17" s="46">
        <v>92</v>
      </c>
      <c r="J17" s="4">
        <f>C17+J16</f>
        <v>2168</v>
      </c>
      <c r="K17" s="5">
        <f>D17+K16</f>
        <v>7694</v>
      </c>
      <c r="L17" s="5">
        <f>E17+L16</f>
        <v>4108</v>
      </c>
      <c r="M17" s="6">
        <f t="shared" si="0"/>
        <v>13970</v>
      </c>
      <c r="N17">
        <f>N16+H17</f>
        <v>3773</v>
      </c>
      <c r="O17" s="72">
        <f>O16+C17*0.5+D17*0.5+F17+G17</f>
        <v>4971</v>
      </c>
      <c r="P17">
        <f t="shared" si="1"/>
        <v>211</v>
      </c>
    </row>
    <row r="18" spans="2:20" x14ac:dyDescent="0.15">
      <c r="B18" s="37">
        <v>40990</v>
      </c>
      <c r="C18" s="52">
        <v>42</v>
      </c>
      <c r="D18" s="44">
        <v>261</v>
      </c>
      <c r="E18" s="53">
        <v>24</v>
      </c>
      <c r="F18" s="52"/>
      <c r="G18" s="44">
        <v>18</v>
      </c>
      <c r="H18" s="55">
        <v>150</v>
      </c>
      <c r="I18" s="46">
        <v>150</v>
      </c>
      <c r="J18" s="4">
        <f>C18+J17</f>
        <v>2210</v>
      </c>
      <c r="K18" s="5">
        <f>D18+K17</f>
        <v>7955</v>
      </c>
      <c r="L18" s="5">
        <f>E18+L17</f>
        <v>4132</v>
      </c>
      <c r="M18" s="6">
        <f t="shared" si="0"/>
        <v>14297</v>
      </c>
      <c r="N18">
        <f>N17+H18</f>
        <v>3923</v>
      </c>
      <c r="O18" s="72">
        <f>O17+C18*0.5+D18*0.5+F18+G18</f>
        <v>5140.5</v>
      </c>
      <c r="P18">
        <f t="shared" si="1"/>
        <v>169.5</v>
      </c>
    </row>
    <row r="19" spans="2:20" x14ac:dyDescent="0.15">
      <c r="B19" s="37">
        <v>40991</v>
      </c>
      <c r="C19" s="52">
        <v>301</v>
      </c>
      <c r="D19" s="44">
        <v>279</v>
      </c>
      <c r="E19" s="53">
        <v>24</v>
      </c>
      <c r="F19" s="52"/>
      <c r="G19" s="44"/>
      <c r="H19" s="55">
        <v>35</v>
      </c>
      <c r="I19" s="46">
        <v>125</v>
      </c>
      <c r="J19" s="4">
        <f>C19+J18</f>
        <v>2511</v>
      </c>
      <c r="K19" s="5">
        <f>D19+K18</f>
        <v>8234</v>
      </c>
      <c r="L19" s="5">
        <f>E19+L18</f>
        <v>4156</v>
      </c>
      <c r="M19" s="6">
        <f t="shared" si="0"/>
        <v>14901</v>
      </c>
      <c r="N19">
        <f>N18+H19</f>
        <v>3958</v>
      </c>
      <c r="O19" s="72">
        <f>O18+C19*0.5+D19*0.5+F19+G19</f>
        <v>5430.5</v>
      </c>
      <c r="P19">
        <f>O19-O18</f>
        <v>290</v>
      </c>
    </row>
    <row r="20" spans="2:20" x14ac:dyDescent="0.15">
      <c r="B20" s="37">
        <v>40992</v>
      </c>
      <c r="C20" s="52">
        <v>226</v>
      </c>
      <c r="D20" s="44">
        <v>278</v>
      </c>
      <c r="E20" s="53">
        <v>69</v>
      </c>
      <c r="F20" s="52"/>
      <c r="G20" s="44"/>
      <c r="H20" s="55">
        <v>120</v>
      </c>
      <c r="I20" s="46">
        <v>150</v>
      </c>
      <c r="J20" s="4">
        <f>C20+J19</f>
        <v>2737</v>
      </c>
      <c r="K20" s="5">
        <f>D20+K19</f>
        <v>8512</v>
      </c>
      <c r="L20" s="5">
        <f>E20+L19</f>
        <v>4225</v>
      </c>
      <c r="M20" s="6">
        <f t="shared" si="0"/>
        <v>15474</v>
      </c>
      <c r="N20">
        <f>N19+H20</f>
        <v>4078</v>
      </c>
      <c r="O20" s="72">
        <f>O19+C20*0.5+D20*0.5+F20+G20</f>
        <v>5682.5</v>
      </c>
      <c r="P20">
        <f t="shared" ref="P20:P33" si="2">O20-O19</f>
        <v>252</v>
      </c>
    </row>
    <row r="21" spans="2:20" x14ac:dyDescent="0.15">
      <c r="B21" s="37">
        <v>40993</v>
      </c>
      <c r="C21" s="63">
        <v>166</v>
      </c>
      <c r="D21" s="44">
        <v>478</v>
      </c>
      <c r="E21" s="65">
        <v>359</v>
      </c>
      <c r="F21" s="54"/>
      <c r="G21" s="55">
        <v>30</v>
      </c>
      <c r="H21" s="55">
        <v>450</v>
      </c>
      <c r="I21" s="110">
        <v>171</v>
      </c>
      <c r="J21" s="4">
        <f>C21+J20</f>
        <v>2903</v>
      </c>
      <c r="K21" s="5">
        <f>D21+K20</f>
        <v>8990</v>
      </c>
      <c r="L21" s="5">
        <f>E21+L20</f>
        <v>4584</v>
      </c>
      <c r="M21" s="6">
        <f t="shared" si="0"/>
        <v>16477</v>
      </c>
      <c r="N21">
        <f>N20+H21</f>
        <v>4528</v>
      </c>
      <c r="O21" s="72">
        <f>O20+C21*0.5+D21*0.5+F21+G21</f>
        <v>6034.5</v>
      </c>
      <c r="P21">
        <f t="shared" si="2"/>
        <v>352</v>
      </c>
      <c r="Q21" s="71">
        <f t="shared" ref="Q21:Q33" si="3">P21/80</f>
        <v>4.4000000000000004</v>
      </c>
    </row>
    <row r="22" spans="2:20" x14ac:dyDescent="0.15">
      <c r="B22" s="37">
        <v>40994</v>
      </c>
      <c r="C22" s="52">
        <v>173</v>
      </c>
      <c r="D22" s="64">
        <v>452</v>
      </c>
      <c r="E22" s="53">
        <v>336</v>
      </c>
      <c r="F22" s="52"/>
      <c r="G22" s="44"/>
      <c r="H22" s="5"/>
      <c r="I22" s="46"/>
      <c r="J22" s="4">
        <f>C22+J21</f>
        <v>3076</v>
      </c>
      <c r="K22" s="5">
        <f>D22+K21</f>
        <v>9442</v>
      </c>
      <c r="L22" s="5">
        <f>E22+L21</f>
        <v>4920</v>
      </c>
      <c r="M22" s="6">
        <f t="shared" si="0"/>
        <v>17438</v>
      </c>
      <c r="N22">
        <f>N21+H22</f>
        <v>4528</v>
      </c>
      <c r="O22" s="96">
        <f>O21+C22*0.5+D22*0.5+F22+G22</f>
        <v>6347</v>
      </c>
      <c r="P22">
        <f t="shared" si="2"/>
        <v>312.5</v>
      </c>
      <c r="Q22" s="71">
        <f t="shared" si="3"/>
        <v>3.90625</v>
      </c>
    </row>
    <row r="23" spans="2:20" x14ac:dyDescent="0.15">
      <c r="B23" s="37">
        <v>40995</v>
      </c>
      <c r="C23" s="52">
        <v>169</v>
      </c>
      <c r="D23" s="44">
        <v>382</v>
      </c>
      <c r="E23" s="53">
        <v>311</v>
      </c>
      <c r="F23" s="52"/>
      <c r="G23" s="44"/>
      <c r="H23" s="55">
        <v>100</v>
      </c>
      <c r="I23" s="46">
        <v>125</v>
      </c>
      <c r="J23" s="4">
        <f>C23+J22</f>
        <v>3245</v>
      </c>
      <c r="K23" s="5">
        <f>D23+K22</f>
        <v>9824</v>
      </c>
      <c r="L23" s="5">
        <f>E23+L22</f>
        <v>5231</v>
      </c>
      <c r="M23" s="6">
        <f t="shared" si="0"/>
        <v>18300</v>
      </c>
      <c r="N23">
        <f>N22+H23</f>
        <v>4628</v>
      </c>
      <c r="O23" s="72">
        <f>O22+C23*0.5+D23*0.5+F23+G23</f>
        <v>6622.5</v>
      </c>
      <c r="P23">
        <f t="shared" si="2"/>
        <v>275.5</v>
      </c>
      <c r="Q23" s="71">
        <f t="shared" si="3"/>
        <v>3.4437500000000001</v>
      </c>
    </row>
    <row r="24" spans="2:20" x14ac:dyDescent="0.15">
      <c r="B24" s="37">
        <v>40996</v>
      </c>
      <c r="C24" s="52">
        <v>169</v>
      </c>
      <c r="D24" s="44">
        <v>169</v>
      </c>
      <c r="E24" s="53">
        <v>295</v>
      </c>
      <c r="F24" s="52"/>
      <c r="G24" s="44"/>
      <c r="H24" s="5"/>
      <c r="I24" s="46"/>
      <c r="J24" s="4">
        <f>C24+J23</f>
        <v>3414</v>
      </c>
      <c r="K24" s="5">
        <f>D24+K23</f>
        <v>9993</v>
      </c>
      <c r="L24" s="5">
        <f>E24+L23</f>
        <v>5526</v>
      </c>
      <c r="M24" s="6">
        <f t="shared" si="0"/>
        <v>18933</v>
      </c>
      <c r="N24">
        <f>N23+H24</f>
        <v>4628</v>
      </c>
      <c r="O24" s="72">
        <f>O23+C24*0.5+D24*0.5+F24+G24</f>
        <v>6791.5</v>
      </c>
      <c r="P24">
        <f t="shared" si="2"/>
        <v>169</v>
      </c>
      <c r="Q24" s="71">
        <f t="shared" si="3"/>
        <v>2.1124999999999998</v>
      </c>
    </row>
    <row r="25" spans="2:20" x14ac:dyDescent="0.15">
      <c r="B25" s="37">
        <v>40997</v>
      </c>
      <c r="C25" s="52">
        <v>196</v>
      </c>
      <c r="D25" s="44">
        <v>168</v>
      </c>
      <c r="E25" s="53">
        <v>241</v>
      </c>
      <c r="F25" s="52"/>
      <c r="G25" s="44">
        <v>30</v>
      </c>
      <c r="H25" s="55">
        <v>100</v>
      </c>
      <c r="I25" s="46"/>
      <c r="J25" s="4">
        <f>C25+J24</f>
        <v>3610</v>
      </c>
      <c r="K25" s="5">
        <f>D25+K24</f>
        <v>10161</v>
      </c>
      <c r="L25" s="5">
        <f>E25+L24</f>
        <v>5767</v>
      </c>
      <c r="M25" s="6">
        <f t="shared" si="0"/>
        <v>19538</v>
      </c>
      <c r="N25">
        <f>N24+H25</f>
        <v>4728</v>
      </c>
      <c r="O25" s="72">
        <f>O24+C25*0.5+D25*0.5+F25+G25</f>
        <v>7003.5</v>
      </c>
      <c r="P25">
        <f t="shared" si="2"/>
        <v>212</v>
      </c>
      <c r="Q25" s="71">
        <f t="shared" si="3"/>
        <v>2.65</v>
      </c>
    </row>
    <row r="26" spans="2:20" x14ac:dyDescent="0.15">
      <c r="B26" s="37">
        <v>40998</v>
      </c>
      <c r="C26" s="52">
        <v>192</v>
      </c>
      <c r="D26" s="44">
        <v>192</v>
      </c>
      <c r="E26" s="53">
        <v>167</v>
      </c>
      <c r="F26" s="52"/>
      <c r="G26" s="44">
        <v>20</v>
      </c>
      <c r="H26" s="5"/>
      <c r="I26" s="46">
        <v>140</v>
      </c>
      <c r="J26" s="4">
        <f>C26+J25</f>
        <v>3802</v>
      </c>
      <c r="K26" s="5">
        <f>D26+K25</f>
        <v>10353</v>
      </c>
      <c r="L26" s="5">
        <f>E26+L25</f>
        <v>5934</v>
      </c>
      <c r="M26" s="6">
        <f t="shared" si="0"/>
        <v>20089</v>
      </c>
      <c r="N26">
        <f>N25+H26</f>
        <v>4728</v>
      </c>
      <c r="O26" s="72">
        <f>O25+C26*0.5+D26*0.5+F26+G26</f>
        <v>7215.5</v>
      </c>
      <c r="P26">
        <f t="shared" si="2"/>
        <v>212</v>
      </c>
      <c r="Q26" s="71">
        <f t="shared" si="3"/>
        <v>2.65</v>
      </c>
    </row>
    <row r="27" spans="2:20" x14ac:dyDescent="0.15">
      <c r="B27" s="37">
        <v>40999</v>
      </c>
      <c r="C27" s="44">
        <v>192</v>
      </c>
      <c r="D27" s="44">
        <v>216</v>
      </c>
      <c r="E27" s="53">
        <v>167</v>
      </c>
      <c r="F27" s="52">
        <v>90</v>
      </c>
      <c r="G27" s="44"/>
      <c r="H27" s="55">
        <v>105</v>
      </c>
      <c r="I27" s="46"/>
      <c r="J27" s="4">
        <f>C27+J26</f>
        <v>3994</v>
      </c>
      <c r="K27" s="5">
        <f>D27+K26</f>
        <v>10569</v>
      </c>
      <c r="L27" s="5">
        <f>E27+L26</f>
        <v>6101</v>
      </c>
      <c r="M27" s="6">
        <f t="shared" si="0"/>
        <v>20664</v>
      </c>
      <c r="N27">
        <f>N26+H27</f>
        <v>4833</v>
      </c>
      <c r="O27" s="72">
        <f>O26+C27*0.5+D27*0.5+F27+G27</f>
        <v>7509.5</v>
      </c>
      <c r="P27">
        <f t="shared" si="2"/>
        <v>294</v>
      </c>
      <c r="Q27" s="71">
        <f t="shared" si="3"/>
        <v>3.6749999999999998</v>
      </c>
    </row>
    <row r="28" spans="2:20" x14ac:dyDescent="0.15">
      <c r="B28" s="42">
        <v>41000</v>
      </c>
      <c r="C28" s="52">
        <v>184</v>
      </c>
      <c r="D28" s="44">
        <v>216</v>
      </c>
      <c r="E28" s="53">
        <v>167</v>
      </c>
      <c r="F28" s="52"/>
      <c r="G28" s="44">
        <v>70</v>
      </c>
      <c r="H28" s="5"/>
      <c r="I28" s="46">
        <v>180</v>
      </c>
      <c r="J28" s="4">
        <f>C28+J27</f>
        <v>4178</v>
      </c>
      <c r="K28" s="5">
        <f>D28+K27</f>
        <v>10785</v>
      </c>
      <c r="L28" s="5">
        <f>E28+L27</f>
        <v>6268</v>
      </c>
      <c r="M28" s="6">
        <f t="shared" si="0"/>
        <v>21231</v>
      </c>
      <c r="N28">
        <f>N27+H28</f>
        <v>4833</v>
      </c>
      <c r="O28" s="72">
        <f>O27+C28*0.5+D28*0.5+F28+G28</f>
        <v>7779.5</v>
      </c>
      <c r="P28">
        <f>O28-O27</f>
        <v>270</v>
      </c>
      <c r="Q28" s="71">
        <f t="shared" si="3"/>
        <v>3.375</v>
      </c>
      <c r="R28" s="71">
        <f>SUM(Q23:Q28)</f>
        <v>17.90625</v>
      </c>
      <c r="S28">
        <f>SUM(P23:P28)</f>
        <v>1432.5</v>
      </c>
    </row>
    <row r="29" spans="2:20" x14ac:dyDescent="0.15">
      <c r="B29" s="38">
        <v>41001</v>
      </c>
      <c r="C29" s="52">
        <v>165</v>
      </c>
      <c r="D29" s="44">
        <v>213</v>
      </c>
      <c r="E29" s="53">
        <v>167</v>
      </c>
      <c r="F29" s="52"/>
      <c r="G29" s="44"/>
      <c r="H29" s="55">
        <v>75</v>
      </c>
      <c r="I29" s="46"/>
      <c r="J29" s="4">
        <f>C29+J28</f>
        <v>4343</v>
      </c>
      <c r="K29" s="5">
        <f>D29+K28</f>
        <v>10998</v>
      </c>
      <c r="L29" s="5">
        <f>E29+L28</f>
        <v>6435</v>
      </c>
      <c r="M29" s="6">
        <f t="shared" si="0"/>
        <v>21776</v>
      </c>
      <c r="N29">
        <f>N28+H29</f>
        <v>4908</v>
      </c>
      <c r="O29" s="72">
        <f>O28+C29*0.5+D29*0.5+F29+G29</f>
        <v>7968.5</v>
      </c>
      <c r="P29">
        <f t="shared" si="2"/>
        <v>189</v>
      </c>
      <c r="Q29" s="71">
        <f t="shared" si="3"/>
        <v>2.3624999999999998</v>
      </c>
    </row>
    <row r="30" spans="2:20" x14ac:dyDescent="0.15">
      <c r="B30" s="38">
        <v>41002</v>
      </c>
      <c r="C30" s="52">
        <v>147</v>
      </c>
      <c r="D30" s="44">
        <v>192</v>
      </c>
      <c r="E30" s="53">
        <v>173</v>
      </c>
      <c r="F30" s="52"/>
      <c r="G30" s="44"/>
      <c r="H30" s="5"/>
      <c r="I30" s="46">
        <v>180</v>
      </c>
      <c r="J30" s="4">
        <f>C30+J29</f>
        <v>4490</v>
      </c>
      <c r="K30" s="5">
        <f>D30+K29</f>
        <v>11190</v>
      </c>
      <c r="L30" s="5">
        <f>E30+L29</f>
        <v>6608</v>
      </c>
      <c r="M30" s="6">
        <f t="shared" si="0"/>
        <v>22288</v>
      </c>
      <c r="N30">
        <f>N29+H30</f>
        <v>4908</v>
      </c>
      <c r="O30" s="72">
        <f>O29+C30*0.5+D30*0.5+F30+G30</f>
        <v>8138</v>
      </c>
      <c r="P30">
        <f>O30-O29</f>
        <v>169.5</v>
      </c>
      <c r="Q30" s="71">
        <f t="shared" si="3"/>
        <v>2.1187499999999999</v>
      </c>
    </row>
    <row r="31" spans="2:20" x14ac:dyDescent="0.15">
      <c r="B31" s="38">
        <v>41003</v>
      </c>
      <c r="C31" s="52">
        <v>144</v>
      </c>
      <c r="D31" s="44">
        <v>192</v>
      </c>
      <c r="E31" s="53">
        <v>168</v>
      </c>
      <c r="F31" s="52"/>
      <c r="G31" s="44">
        <v>70</v>
      </c>
      <c r="H31" s="55">
        <v>70</v>
      </c>
      <c r="I31" s="46"/>
      <c r="J31" s="4">
        <f>C31+J30</f>
        <v>4634</v>
      </c>
      <c r="K31" s="5">
        <f>D31+K30</f>
        <v>11382</v>
      </c>
      <c r="L31" s="5">
        <f>E31+L30</f>
        <v>6776</v>
      </c>
      <c r="M31" s="6">
        <f t="shared" si="0"/>
        <v>22792</v>
      </c>
      <c r="N31">
        <f>N30+H31</f>
        <v>4978</v>
      </c>
      <c r="O31" s="72">
        <f>O30+C31*0.5+D31*0.5+F31+G31</f>
        <v>8376</v>
      </c>
      <c r="P31">
        <f t="shared" si="2"/>
        <v>238</v>
      </c>
      <c r="Q31" s="71">
        <f t="shared" si="3"/>
        <v>2.9750000000000001</v>
      </c>
    </row>
    <row r="32" spans="2:20" x14ac:dyDescent="0.15">
      <c r="B32" s="38">
        <v>41004</v>
      </c>
      <c r="C32" s="52">
        <v>144</v>
      </c>
      <c r="D32" s="44">
        <v>192</v>
      </c>
      <c r="E32" s="53">
        <v>168</v>
      </c>
      <c r="F32" s="52"/>
      <c r="G32" s="44"/>
      <c r="H32" s="5"/>
      <c r="I32" s="46">
        <v>20</v>
      </c>
      <c r="J32" s="4">
        <f>C32+J31</f>
        <v>4778</v>
      </c>
      <c r="K32" s="5">
        <f>D32+K31</f>
        <v>11574</v>
      </c>
      <c r="L32" s="5">
        <f>E32+L31</f>
        <v>6944</v>
      </c>
      <c r="M32" s="6">
        <f t="shared" si="0"/>
        <v>23296</v>
      </c>
      <c r="N32">
        <f>N31+H32</f>
        <v>4978</v>
      </c>
      <c r="O32" s="72">
        <f>O31+C32*0.5+D32*0.5+F32+G32</f>
        <v>8544</v>
      </c>
      <c r="P32">
        <f t="shared" si="2"/>
        <v>168</v>
      </c>
      <c r="Q32" s="71">
        <f t="shared" si="3"/>
        <v>2.1</v>
      </c>
      <c r="R32" s="71">
        <f>SUM(Q28:Q32)</f>
        <v>12.931249999999999</v>
      </c>
      <c r="S32">
        <f>SUM(P28:P32)</f>
        <v>1034.5</v>
      </c>
      <c r="T32" t="s">
        <v>67</v>
      </c>
    </row>
    <row r="33" spans="2:17" x14ac:dyDescent="0.15">
      <c r="B33" s="38">
        <v>41005</v>
      </c>
      <c r="C33" s="52">
        <v>144</v>
      </c>
      <c r="D33" s="44">
        <v>192</v>
      </c>
      <c r="E33" s="53">
        <v>168</v>
      </c>
      <c r="F33" s="52"/>
      <c r="G33" s="44"/>
      <c r="H33" s="5"/>
      <c r="I33" s="46"/>
      <c r="J33" s="4">
        <f>C33+J32</f>
        <v>4922</v>
      </c>
      <c r="K33" s="5">
        <f>D33+K32</f>
        <v>11766</v>
      </c>
      <c r="L33" s="5">
        <f>E33+L32</f>
        <v>7112</v>
      </c>
      <c r="M33" s="6">
        <f t="shared" si="0"/>
        <v>23800</v>
      </c>
      <c r="N33">
        <f>N32+H33</f>
        <v>4978</v>
      </c>
      <c r="O33" s="72">
        <f>O32+C33*0.5+D33*0.5+F33+G33</f>
        <v>8712</v>
      </c>
      <c r="P33">
        <f t="shared" si="2"/>
        <v>168</v>
      </c>
      <c r="Q33" s="71">
        <f t="shared" si="3"/>
        <v>2.1</v>
      </c>
    </row>
    <row r="34" spans="2:17" x14ac:dyDescent="0.15">
      <c r="B34" s="37">
        <v>41006</v>
      </c>
      <c r="C34" s="52">
        <v>144</v>
      </c>
      <c r="D34" s="44">
        <v>187</v>
      </c>
      <c r="E34" s="53">
        <v>168</v>
      </c>
      <c r="F34" s="52"/>
      <c r="G34" s="44">
        <v>36</v>
      </c>
      <c r="H34" s="55">
        <v>70</v>
      </c>
      <c r="I34" s="46">
        <v>38</v>
      </c>
      <c r="J34" s="4">
        <f>C34+J33</f>
        <v>5066</v>
      </c>
      <c r="K34" s="5">
        <f>D34+K33</f>
        <v>11953</v>
      </c>
      <c r="L34" s="5">
        <f>E34+L33</f>
        <v>7280</v>
      </c>
      <c r="M34" s="6">
        <f t="shared" si="0"/>
        <v>24299</v>
      </c>
      <c r="N34">
        <f>N33+H34</f>
        <v>5048</v>
      </c>
      <c r="O34" s="72">
        <f>O33+C34*0.5+D34*0.5+F34+G34</f>
        <v>8913.5</v>
      </c>
    </row>
    <row r="35" spans="2:17" x14ac:dyDescent="0.15">
      <c r="B35" s="37">
        <v>41007</v>
      </c>
      <c r="C35" s="52">
        <v>144</v>
      </c>
      <c r="D35" s="44">
        <v>168</v>
      </c>
      <c r="E35" s="53">
        <v>168</v>
      </c>
      <c r="F35" s="52"/>
      <c r="G35" s="44"/>
      <c r="H35" s="55">
        <v>75</v>
      </c>
      <c r="I35" s="46"/>
      <c r="J35" s="4">
        <f>C35+J34</f>
        <v>5210</v>
      </c>
      <c r="K35" s="5">
        <f>D35+K34</f>
        <v>12121</v>
      </c>
      <c r="L35" s="5">
        <f>E35+L34</f>
        <v>7448</v>
      </c>
      <c r="M35" s="6">
        <f t="shared" si="0"/>
        <v>24779</v>
      </c>
      <c r="N35">
        <f>N34+H35</f>
        <v>5123</v>
      </c>
      <c r="O35" s="72">
        <f>O34+C35*0.5+D35*0.5+F35+G35</f>
        <v>9069.5</v>
      </c>
    </row>
    <row r="36" spans="2:17" x14ac:dyDescent="0.15">
      <c r="B36" s="37">
        <v>41008</v>
      </c>
      <c r="C36" s="52">
        <v>144</v>
      </c>
      <c r="D36" s="44">
        <v>168</v>
      </c>
      <c r="E36" s="53">
        <v>168</v>
      </c>
      <c r="F36" s="52"/>
      <c r="G36" s="44"/>
      <c r="H36" s="5"/>
      <c r="I36" s="46">
        <v>90</v>
      </c>
      <c r="J36" s="4">
        <f>C36+J35</f>
        <v>5354</v>
      </c>
      <c r="K36" s="5">
        <f>D36+K35</f>
        <v>12289</v>
      </c>
      <c r="L36" s="5">
        <f>E36+L35</f>
        <v>7616</v>
      </c>
      <c r="M36" s="6">
        <f t="shared" si="0"/>
        <v>25259</v>
      </c>
      <c r="N36">
        <f>N35+H36</f>
        <v>5123</v>
      </c>
      <c r="O36" s="72">
        <f>O35+C36*0.5+D36*0.5+F36+G36</f>
        <v>9225.5</v>
      </c>
    </row>
    <row r="37" spans="2:17" x14ac:dyDescent="0.15">
      <c r="B37" s="37">
        <v>41009</v>
      </c>
      <c r="C37" s="52">
        <v>144</v>
      </c>
      <c r="D37" s="44">
        <v>168</v>
      </c>
      <c r="E37" s="53">
        <v>168</v>
      </c>
      <c r="F37" s="52"/>
      <c r="G37" s="44">
        <v>60</v>
      </c>
      <c r="H37" s="55">
        <v>80</v>
      </c>
      <c r="I37" s="46"/>
      <c r="J37" s="4">
        <f>C37+J36</f>
        <v>5498</v>
      </c>
      <c r="K37" s="5">
        <f>D37+K36</f>
        <v>12457</v>
      </c>
      <c r="L37" s="5">
        <f>E37+L36</f>
        <v>7784</v>
      </c>
      <c r="M37" s="6">
        <f t="shared" si="0"/>
        <v>25739</v>
      </c>
      <c r="N37">
        <f>N36+H37</f>
        <v>5203</v>
      </c>
      <c r="O37" s="72">
        <f>O36+C37*0.5+D37*0.5+F37+G37</f>
        <v>9441.5</v>
      </c>
    </row>
    <row r="38" spans="2:17" x14ac:dyDescent="0.15">
      <c r="B38" s="37">
        <v>41010</v>
      </c>
      <c r="C38" s="52">
        <v>139</v>
      </c>
      <c r="D38" s="44">
        <v>162</v>
      </c>
      <c r="E38" s="53">
        <v>162</v>
      </c>
      <c r="F38" s="52"/>
      <c r="G38" s="44"/>
      <c r="H38" s="5"/>
      <c r="I38" s="46"/>
      <c r="J38" s="4">
        <f>C38+J37</f>
        <v>5637</v>
      </c>
      <c r="K38" s="5">
        <f>D38+K37</f>
        <v>12619</v>
      </c>
      <c r="L38" s="5">
        <f>E38+L37</f>
        <v>7946</v>
      </c>
      <c r="M38" s="6">
        <f t="shared" si="0"/>
        <v>26202</v>
      </c>
      <c r="N38">
        <f>N37+H38</f>
        <v>5203</v>
      </c>
      <c r="O38" s="72">
        <f>O37+C38*0.5+D38*0.5+F38+G38</f>
        <v>9592</v>
      </c>
    </row>
    <row r="39" spans="2:17" x14ac:dyDescent="0.15">
      <c r="B39" s="37">
        <v>41011</v>
      </c>
      <c r="C39" s="54">
        <v>144</v>
      </c>
      <c r="D39" s="55">
        <v>168</v>
      </c>
      <c r="E39" s="58">
        <v>168</v>
      </c>
      <c r="F39" s="54"/>
      <c r="G39" s="55"/>
      <c r="H39" s="55">
        <v>35</v>
      </c>
      <c r="I39" s="110"/>
      <c r="J39" s="4">
        <f>C39+J38</f>
        <v>5781</v>
      </c>
      <c r="K39" s="5">
        <f>D39+K38</f>
        <v>12787</v>
      </c>
      <c r="L39" s="5">
        <f>E39+L38</f>
        <v>8114</v>
      </c>
      <c r="M39" s="6">
        <f t="shared" si="0"/>
        <v>26682</v>
      </c>
      <c r="N39">
        <f>N38+H39</f>
        <v>5238</v>
      </c>
      <c r="O39" s="72">
        <f>O38+C39*0.5+D39*0.5+F39+G39</f>
        <v>9748</v>
      </c>
    </row>
    <row r="40" spans="2:17" x14ac:dyDescent="0.15">
      <c r="B40" s="37">
        <v>41012</v>
      </c>
      <c r="C40" s="54">
        <v>144</v>
      </c>
      <c r="D40" s="55">
        <v>168</v>
      </c>
      <c r="E40" s="58">
        <v>168</v>
      </c>
      <c r="F40" s="54"/>
      <c r="G40" s="55">
        <v>60</v>
      </c>
      <c r="H40" s="5"/>
      <c r="I40" s="110">
        <v>195</v>
      </c>
      <c r="J40" s="4">
        <f>C40+J39</f>
        <v>5925</v>
      </c>
      <c r="K40" s="5">
        <f>D40+K39</f>
        <v>12955</v>
      </c>
      <c r="L40" s="5">
        <f>E40+L39</f>
        <v>8282</v>
      </c>
      <c r="M40" s="6">
        <f t="shared" si="0"/>
        <v>27162</v>
      </c>
      <c r="N40">
        <f>N39+H40</f>
        <v>5238</v>
      </c>
      <c r="O40" s="72">
        <f>O39+C40*0.5+D40*0.5+F40+G40</f>
        <v>9964</v>
      </c>
    </row>
    <row r="41" spans="2:17" x14ac:dyDescent="0.15">
      <c r="B41" s="37">
        <v>41013</v>
      </c>
      <c r="C41" s="54">
        <v>144</v>
      </c>
      <c r="D41" s="55">
        <v>168</v>
      </c>
      <c r="E41" s="58">
        <v>168</v>
      </c>
      <c r="F41" s="54"/>
      <c r="G41" s="55"/>
      <c r="H41" s="55">
        <v>25</v>
      </c>
      <c r="I41" s="110"/>
      <c r="J41" s="4">
        <f>C41+J40</f>
        <v>6069</v>
      </c>
      <c r="K41" s="5">
        <f>D41+K40</f>
        <v>13123</v>
      </c>
      <c r="L41" s="5">
        <f>E41+L40</f>
        <v>8450</v>
      </c>
      <c r="M41" s="6">
        <f t="shared" si="0"/>
        <v>27642</v>
      </c>
      <c r="N41">
        <f>N40+H41</f>
        <v>5263</v>
      </c>
      <c r="O41" s="72">
        <f>O40+C41*0.5+D41*0.5+F41+G41</f>
        <v>10120</v>
      </c>
    </row>
    <row r="42" spans="2:17" x14ac:dyDescent="0.15">
      <c r="B42" s="37">
        <v>41014</v>
      </c>
      <c r="C42" s="54">
        <v>144</v>
      </c>
      <c r="D42" s="55">
        <v>167</v>
      </c>
      <c r="E42" s="58">
        <v>168</v>
      </c>
      <c r="F42" s="54"/>
      <c r="G42" s="55"/>
      <c r="H42" s="5"/>
      <c r="I42" s="110">
        <v>140</v>
      </c>
      <c r="J42" s="4">
        <f>C42+J41</f>
        <v>6213</v>
      </c>
      <c r="K42" s="5">
        <f>D42+K41</f>
        <v>13290</v>
      </c>
      <c r="L42" s="5">
        <f>E42+L41</f>
        <v>8618</v>
      </c>
      <c r="M42" s="6">
        <f t="shared" si="0"/>
        <v>28121</v>
      </c>
      <c r="N42">
        <f>N41+H42</f>
        <v>5263</v>
      </c>
      <c r="O42" s="72">
        <f>O41+C42*0.5+D42*0.5+F42+G42</f>
        <v>10275.5</v>
      </c>
    </row>
    <row r="43" spans="2:17" x14ac:dyDescent="0.15">
      <c r="B43" s="37">
        <v>41015</v>
      </c>
      <c r="C43" s="54">
        <v>144</v>
      </c>
      <c r="D43" s="55">
        <v>168</v>
      </c>
      <c r="E43" s="58">
        <v>168</v>
      </c>
      <c r="F43" s="54"/>
      <c r="G43" s="55">
        <v>45</v>
      </c>
      <c r="H43" s="5"/>
      <c r="I43" s="110"/>
      <c r="J43" s="4">
        <f>C43+J42</f>
        <v>6357</v>
      </c>
      <c r="K43" s="5">
        <f>D43+K42</f>
        <v>13458</v>
      </c>
      <c r="L43" s="5">
        <f>E43+L42</f>
        <v>8786</v>
      </c>
      <c r="M43" s="6">
        <f t="shared" si="0"/>
        <v>28601</v>
      </c>
      <c r="N43">
        <f>N42+H43</f>
        <v>5263</v>
      </c>
      <c r="O43" s="72">
        <f>O42+C43*0.5+D43*0.5+F43+G43</f>
        <v>10476.5</v>
      </c>
      <c r="Q43" s="50"/>
    </row>
    <row r="44" spans="2:17" x14ac:dyDescent="0.15">
      <c r="B44" s="37">
        <v>41016</v>
      </c>
      <c r="C44" s="54">
        <v>144</v>
      </c>
      <c r="D44" s="55">
        <v>168</v>
      </c>
      <c r="E44" s="58">
        <v>168</v>
      </c>
      <c r="F44" s="54"/>
      <c r="G44" s="55"/>
      <c r="H44" s="5"/>
      <c r="I44" s="110">
        <v>140</v>
      </c>
      <c r="J44" s="4">
        <f>C44+J43</f>
        <v>6501</v>
      </c>
      <c r="K44" s="5">
        <f>D44+K43</f>
        <v>13626</v>
      </c>
      <c r="L44" s="5">
        <f>E44+L43</f>
        <v>8954</v>
      </c>
      <c r="M44" s="6">
        <f t="shared" si="0"/>
        <v>29081</v>
      </c>
      <c r="N44">
        <f>N43+H44</f>
        <v>5263</v>
      </c>
      <c r="O44" s="72">
        <f>O43+C44*0.5+D44*0.5+F44+G44</f>
        <v>10632.5</v>
      </c>
      <c r="Q44" s="50"/>
    </row>
    <row r="45" spans="2:17" x14ac:dyDescent="0.15">
      <c r="B45" s="37">
        <v>41017</v>
      </c>
      <c r="C45" s="54">
        <v>144</v>
      </c>
      <c r="D45" s="55">
        <v>168</v>
      </c>
      <c r="E45" s="58">
        <v>168</v>
      </c>
      <c r="F45" s="54"/>
      <c r="G45" s="55"/>
      <c r="H45" s="55">
        <v>30</v>
      </c>
      <c r="I45" s="110"/>
      <c r="J45" s="4">
        <f>C45+J44</f>
        <v>6645</v>
      </c>
      <c r="K45" s="5">
        <f>D45+K44</f>
        <v>13794</v>
      </c>
      <c r="L45" s="5">
        <f>E45+L44</f>
        <v>9122</v>
      </c>
      <c r="M45" s="6">
        <f t="shared" si="0"/>
        <v>29561</v>
      </c>
      <c r="N45">
        <f>N44+H45</f>
        <v>5293</v>
      </c>
      <c r="O45" s="72">
        <f>O44+C45*0.5+D45*0.5+F45+G45</f>
        <v>10788.5</v>
      </c>
      <c r="Q45" s="50"/>
    </row>
    <row r="46" spans="2:17" x14ac:dyDescent="0.15">
      <c r="B46" s="37">
        <v>41018</v>
      </c>
      <c r="C46" s="54">
        <v>144</v>
      </c>
      <c r="D46" s="55">
        <v>168</v>
      </c>
      <c r="E46" s="58">
        <v>168</v>
      </c>
      <c r="F46" s="54"/>
      <c r="G46" s="55">
        <v>47</v>
      </c>
      <c r="H46" s="5"/>
      <c r="I46" s="110">
        <v>40</v>
      </c>
      <c r="J46" s="4">
        <f>C46+J45</f>
        <v>6789</v>
      </c>
      <c r="K46" s="5">
        <f>D46+K45</f>
        <v>13962</v>
      </c>
      <c r="L46" s="5">
        <f>E46+L45</f>
        <v>9290</v>
      </c>
      <c r="M46" s="6">
        <f t="shared" si="0"/>
        <v>30041</v>
      </c>
      <c r="N46">
        <f>N45+H46</f>
        <v>5293</v>
      </c>
      <c r="O46" s="72">
        <f>O45+C46*0.5+D46*0.5+F46+G46</f>
        <v>10991.5</v>
      </c>
      <c r="Q46" s="51"/>
    </row>
    <row r="47" spans="2:17" x14ac:dyDescent="0.15">
      <c r="B47" s="37">
        <v>41019</v>
      </c>
      <c r="C47" s="54">
        <v>134</v>
      </c>
      <c r="D47" s="55">
        <v>168</v>
      </c>
      <c r="E47" s="58">
        <v>144</v>
      </c>
      <c r="F47" s="54"/>
      <c r="G47" s="55"/>
      <c r="H47" s="5"/>
      <c r="I47" s="110">
        <v>100</v>
      </c>
      <c r="J47" s="4">
        <f>C47+J46</f>
        <v>6923</v>
      </c>
      <c r="K47" s="5">
        <f>D47+K46</f>
        <v>14130</v>
      </c>
      <c r="L47" s="5">
        <f>E47+L46</f>
        <v>9434</v>
      </c>
      <c r="M47" s="6">
        <f t="shared" si="0"/>
        <v>30487</v>
      </c>
      <c r="N47">
        <f>N46+H47</f>
        <v>5293</v>
      </c>
      <c r="O47" s="72">
        <f>O46+C47*0.5+D47*0.5+F47+G47</f>
        <v>11142.5</v>
      </c>
      <c r="Q47" s="51"/>
    </row>
    <row r="48" spans="2:17" x14ac:dyDescent="0.15">
      <c r="B48" s="37">
        <v>41020</v>
      </c>
      <c r="C48" s="54">
        <v>139</v>
      </c>
      <c r="D48" s="55">
        <v>169</v>
      </c>
      <c r="E48" s="58">
        <v>154</v>
      </c>
      <c r="F48" s="54"/>
      <c r="G48" s="55"/>
      <c r="H48" s="5"/>
      <c r="I48" s="110">
        <v>140</v>
      </c>
      <c r="J48" s="4">
        <f>C48+J47</f>
        <v>7062</v>
      </c>
      <c r="K48" s="5">
        <f>D48+K47</f>
        <v>14299</v>
      </c>
      <c r="L48" s="5">
        <f>E48+L47</f>
        <v>9588</v>
      </c>
      <c r="M48" s="6">
        <f t="shared" si="0"/>
        <v>30949</v>
      </c>
      <c r="N48">
        <f>N47+H48</f>
        <v>5293</v>
      </c>
      <c r="O48" s="72">
        <f>O47+C48*0.5+D48*0.5+F48+G48</f>
        <v>11296.5</v>
      </c>
      <c r="Q48" s="50"/>
    </row>
    <row r="49" spans="2:17" x14ac:dyDescent="0.15">
      <c r="B49" s="37">
        <v>41021</v>
      </c>
      <c r="C49" s="54">
        <v>144</v>
      </c>
      <c r="D49" s="55">
        <v>168</v>
      </c>
      <c r="E49" s="58">
        <v>161</v>
      </c>
      <c r="F49" s="54"/>
      <c r="G49" s="55">
        <v>50</v>
      </c>
      <c r="H49" s="55">
        <v>50</v>
      </c>
      <c r="I49" s="110">
        <v>200</v>
      </c>
      <c r="J49" s="4">
        <f>C49+J48</f>
        <v>7206</v>
      </c>
      <c r="K49" s="5">
        <f>D49+K48</f>
        <v>14467</v>
      </c>
      <c r="L49" s="5">
        <f>E49+L48</f>
        <v>9749</v>
      </c>
      <c r="M49" s="6">
        <f t="shared" si="0"/>
        <v>31422</v>
      </c>
      <c r="N49">
        <f>N48+H49</f>
        <v>5343</v>
      </c>
      <c r="O49" s="72">
        <f>O48+C49*0.5+D49*0.5+F49+G49</f>
        <v>11502.5</v>
      </c>
      <c r="Q49" s="50"/>
    </row>
    <row r="50" spans="2:17" x14ac:dyDescent="0.15">
      <c r="B50" s="37">
        <v>41022</v>
      </c>
      <c r="C50" s="54">
        <v>143</v>
      </c>
      <c r="D50" s="55">
        <v>166</v>
      </c>
      <c r="E50" s="58">
        <v>160</v>
      </c>
      <c r="F50" s="54"/>
      <c r="G50" s="55"/>
      <c r="H50" s="5"/>
      <c r="I50" s="110">
        <v>140</v>
      </c>
      <c r="J50" s="4">
        <f>C50+J49</f>
        <v>7349</v>
      </c>
      <c r="K50" s="5">
        <f>D50+K49</f>
        <v>14633</v>
      </c>
      <c r="L50" s="5">
        <f>E50+L49</f>
        <v>9909</v>
      </c>
      <c r="M50" s="6">
        <f t="shared" si="0"/>
        <v>31891</v>
      </c>
      <c r="N50">
        <f>N49+H50</f>
        <v>5343</v>
      </c>
      <c r="O50" s="72">
        <f>O49+C50*0.5+D50*0.5+F50+G50</f>
        <v>11657</v>
      </c>
      <c r="Q50" s="50"/>
    </row>
    <row r="51" spans="2:17" x14ac:dyDescent="0.15">
      <c r="B51" s="37">
        <v>41023</v>
      </c>
      <c r="C51" s="54">
        <v>143</v>
      </c>
      <c r="D51" s="55">
        <v>167</v>
      </c>
      <c r="E51" s="58">
        <v>163</v>
      </c>
      <c r="F51" s="54"/>
      <c r="G51" s="55"/>
      <c r="H51" s="5"/>
      <c r="I51" s="110">
        <v>165</v>
      </c>
      <c r="J51" s="4">
        <f>C51+J50</f>
        <v>7492</v>
      </c>
      <c r="K51" s="5">
        <f>D51+K50</f>
        <v>14800</v>
      </c>
      <c r="L51" s="5">
        <f>E51+L50</f>
        <v>10072</v>
      </c>
      <c r="M51" s="6">
        <f t="shared" si="0"/>
        <v>32364</v>
      </c>
      <c r="N51">
        <f>N50+H51</f>
        <v>5343</v>
      </c>
      <c r="O51" s="72">
        <f>O50+C51*0.5+D51*0.5+F51+G51</f>
        <v>11812</v>
      </c>
      <c r="Q51" s="50"/>
    </row>
    <row r="52" spans="2:17" x14ac:dyDescent="0.15">
      <c r="B52" s="37">
        <v>41024</v>
      </c>
      <c r="C52" s="54">
        <v>143</v>
      </c>
      <c r="D52" s="55">
        <v>168</v>
      </c>
      <c r="E52" s="58">
        <v>164</v>
      </c>
      <c r="F52" s="54"/>
      <c r="G52" s="55">
        <v>38</v>
      </c>
      <c r="H52" s="5"/>
      <c r="I52" s="110">
        <v>210</v>
      </c>
      <c r="J52" s="4">
        <f>C52+J51</f>
        <v>7635</v>
      </c>
      <c r="K52" s="5">
        <f>D52+K51</f>
        <v>14968</v>
      </c>
      <c r="L52" s="5">
        <f>E52+L51</f>
        <v>10236</v>
      </c>
      <c r="M52" s="6">
        <f t="shared" si="0"/>
        <v>32839</v>
      </c>
      <c r="N52">
        <f>N51+H52</f>
        <v>5343</v>
      </c>
      <c r="O52" s="72">
        <f>O51+C52*0.5+D52*0.5+F52+G52</f>
        <v>12005.5</v>
      </c>
      <c r="Q52" s="50"/>
    </row>
    <row r="53" spans="2:17" x14ac:dyDescent="0.15">
      <c r="B53" s="37">
        <v>41025</v>
      </c>
      <c r="C53" s="54">
        <v>145</v>
      </c>
      <c r="D53" s="55">
        <v>167</v>
      </c>
      <c r="E53" s="58">
        <v>161</v>
      </c>
      <c r="F53" s="54"/>
      <c r="G53" s="55"/>
      <c r="H53" s="55">
        <v>47.5</v>
      </c>
      <c r="I53" s="110">
        <v>130</v>
      </c>
      <c r="J53" s="4">
        <f>C53+J52</f>
        <v>7780</v>
      </c>
      <c r="K53" s="5">
        <f>D53+K52</f>
        <v>15135</v>
      </c>
      <c r="L53" s="5">
        <f>E53+L52</f>
        <v>10397</v>
      </c>
      <c r="M53" s="6">
        <f t="shared" si="0"/>
        <v>33312</v>
      </c>
      <c r="N53">
        <f>N52+H53</f>
        <v>5390.5</v>
      </c>
      <c r="O53" s="72">
        <f>O52+C53*0.5+D53*0.5+F53+G53</f>
        <v>12161.5</v>
      </c>
      <c r="Q53" s="50"/>
    </row>
    <row r="54" spans="2:17" x14ac:dyDescent="0.15">
      <c r="B54" s="37">
        <v>41026</v>
      </c>
      <c r="C54" s="54">
        <v>200</v>
      </c>
      <c r="D54" s="55">
        <v>167</v>
      </c>
      <c r="E54" s="58">
        <v>161</v>
      </c>
      <c r="F54" s="54"/>
      <c r="G54" s="55"/>
      <c r="H54" s="5"/>
      <c r="I54" s="110">
        <v>85</v>
      </c>
      <c r="J54" s="4">
        <f>C54+J53</f>
        <v>7980</v>
      </c>
      <c r="K54" s="5">
        <f>D54+K53</f>
        <v>15302</v>
      </c>
      <c r="L54" s="5">
        <f>E54+L53</f>
        <v>10558</v>
      </c>
      <c r="M54" s="6">
        <f t="shared" si="0"/>
        <v>33840</v>
      </c>
      <c r="N54">
        <f>N53+H54</f>
        <v>5390.5</v>
      </c>
      <c r="O54" s="72">
        <f>O53+C54*0.5+D54*0.5+F54+G54</f>
        <v>12345</v>
      </c>
      <c r="Q54" s="50"/>
    </row>
    <row r="55" spans="2:17" x14ac:dyDescent="0.15">
      <c r="B55" s="37">
        <v>41027</v>
      </c>
      <c r="C55" s="54">
        <v>240</v>
      </c>
      <c r="D55" s="55">
        <v>168</v>
      </c>
      <c r="E55" s="58">
        <v>163</v>
      </c>
      <c r="F55" s="54"/>
      <c r="G55" s="55">
        <v>43</v>
      </c>
      <c r="H55" s="5"/>
      <c r="I55" s="110"/>
      <c r="J55" s="4">
        <f>C55+J54</f>
        <v>8220</v>
      </c>
      <c r="K55" s="5">
        <f>D55+K54</f>
        <v>15470</v>
      </c>
      <c r="L55" s="5">
        <f>E55+L54</f>
        <v>10721</v>
      </c>
      <c r="M55" s="6">
        <f t="shared" si="0"/>
        <v>34411</v>
      </c>
      <c r="N55">
        <f>N54+H55</f>
        <v>5390.5</v>
      </c>
      <c r="O55">
        <f>O54+C55*0.5+D55+F55+G55</f>
        <v>12676</v>
      </c>
    </row>
    <row r="56" spans="2:17" x14ac:dyDescent="0.15">
      <c r="B56" s="37">
        <v>41028</v>
      </c>
      <c r="C56" s="54">
        <v>185</v>
      </c>
      <c r="D56" s="55">
        <v>167</v>
      </c>
      <c r="E56" s="58">
        <v>159</v>
      </c>
      <c r="F56" s="54"/>
      <c r="G56" s="55"/>
      <c r="H56" s="5"/>
      <c r="I56" s="110"/>
      <c r="J56" s="4">
        <f>C56+J55</f>
        <v>8405</v>
      </c>
      <c r="K56" s="5">
        <f>D56+K55</f>
        <v>15637</v>
      </c>
      <c r="L56" s="5">
        <f>E56+L55</f>
        <v>10880</v>
      </c>
      <c r="M56" s="6">
        <f t="shared" si="0"/>
        <v>34922</v>
      </c>
      <c r="N56">
        <f>N55+H56</f>
        <v>5390.5</v>
      </c>
      <c r="O56">
        <f>O55+C56*0.5+D56+F56+G56</f>
        <v>12935.5</v>
      </c>
    </row>
    <row r="57" spans="2:17" x14ac:dyDescent="0.15">
      <c r="B57" s="40">
        <v>41029</v>
      </c>
      <c r="C57" s="59">
        <v>144</v>
      </c>
      <c r="D57" s="60">
        <v>166</v>
      </c>
      <c r="E57" s="55">
        <v>156</v>
      </c>
      <c r="F57" s="59"/>
      <c r="G57" s="60"/>
      <c r="H57" s="8"/>
      <c r="I57" s="111"/>
      <c r="J57" s="7">
        <f>C57+J56</f>
        <v>8549</v>
      </c>
      <c r="K57" s="8">
        <f>D57+K56</f>
        <v>15803</v>
      </c>
      <c r="L57" s="8">
        <f>E57+L56</f>
        <v>11036</v>
      </c>
      <c r="M57" s="9">
        <f t="shared" si="0"/>
        <v>35388</v>
      </c>
      <c r="N57">
        <f>N56+H57</f>
        <v>5390.5</v>
      </c>
      <c r="O57">
        <f>O56+C57*0.5+D57+F57+G57</f>
        <v>13173.5</v>
      </c>
    </row>
    <row r="58" spans="2:17" x14ac:dyDescent="0.15">
      <c r="B58" s="37">
        <v>41030</v>
      </c>
      <c r="C58" s="61">
        <v>144</v>
      </c>
      <c r="D58" s="62">
        <v>166</v>
      </c>
      <c r="E58" s="55">
        <v>157</v>
      </c>
      <c r="F58" s="55"/>
      <c r="G58" s="55"/>
      <c r="I58" s="55"/>
      <c r="J58">
        <f>C58+J57</f>
        <v>8693</v>
      </c>
      <c r="K58">
        <f>D58+K57</f>
        <v>15969</v>
      </c>
      <c r="L58">
        <f>E58+L57</f>
        <v>11193</v>
      </c>
      <c r="M58">
        <f t="shared" si="0"/>
        <v>35855</v>
      </c>
      <c r="N58">
        <f>N57+H58</f>
        <v>5390.5</v>
      </c>
    </row>
    <row r="59" spans="2:17" x14ac:dyDescent="0.15">
      <c r="B59" s="37">
        <v>41031</v>
      </c>
      <c r="C59" s="54">
        <v>143</v>
      </c>
      <c r="D59" s="55">
        <v>168</v>
      </c>
      <c r="E59" s="55">
        <v>163</v>
      </c>
      <c r="F59" s="55"/>
      <c r="G59" s="55">
        <v>55</v>
      </c>
      <c r="I59" s="55"/>
      <c r="J59">
        <f>C59+J58</f>
        <v>8836</v>
      </c>
      <c r="K59">
        <f>D59+K58</f>
        <v>16137</v>
      </c>
      <c r="L59">
        <f>E59+L58</f>
        <v>11356</v>
      </c>
      <c r="M59">
        <f t="shared" si="0"/>
        <v>36329</v>
      </c>
      <c r="N59">
        <f>N58+H59</f>
        <v>5390.5</v>
      </c>
    </row>
    <row r="60" spans="2:17" x14ac:dyDescent="0.15">
      <c r="B60" s="37">
        <v>41032</v>
      </c>
      <c r="C60" s="54">
        <v>143</v>
      </c>
      <c r="D60" s="55">
        <v>168</v>
      </c>
      <c r="E60" s="55">
        <v>165</v>
      </c>
      <c r="F60" s="55"/>
      <c r="G60" s="55"/>
      <c r="I60" s="55"/>
      <c r="J60">
        <f>C60+J59</f>
        <v>8979</v>
      </c>
      <c r="K60">
        <f>D60+K59</f>
        <v>16305</v>
      </c>
      <c r="L60">
        <f>E60+L59</f>
        <v>11521</v>
      </c>
      <c r="M60">
        <f t="shared" si="0"/>
        <v>36805</v>
      </c>
      <c r="N60">
        <f>N59+H60</f>
        <v>5390.5</v>
      </c>
    </row>
    <row r="61" spans="2:17" x14ac:dyDescent="0.15">
      <c r="B61" s="37">
        <v>41033</v>
      </c>
      <c r="C61" s="54">
        <v>144</v>
      </c>
      <c r="D61" s="55">
        <v>167</v>
      </c>
      <c r="E61" s="55">
        <v>195</v>
      </c>
      <c r="F61" s="55"/>
      <c r="G61" s="55"/>
      <c r="I61" s="55"/>
      <c r="J61">
        <f>C61+J60</f>
        <v>9123</v>
      </c>
      <c r="K61">
        <f>D61+K60</f>
        <v>16472</v>
      </c>
      <c r="L61">
        <f>E61+L60</f>
        <v>11716</v>
      </c>
      <c r="M61">
        <f t="shared" si="0"/>
        <v>37311</v>
      </c>
      <c r="N61">
        <f>N60+H61</f>
        <v>5390.5</v>
      </c>
    </row>
    <row r="62" spans="2:17" x14ac:dyDescent="0.15">
      <c r="B62" s="37">
        <v>41034</v>
      </c>
      <c r="C62" s="54">
        <v>144</v>
      </c>
      <c r="D62" s="55">
        <v>168</v>
      </c>
      <c r="E62" s="55">
        <v>216</v>
      </c>
      <c r="F62" s="55"/>
      <c r="G62" s="55"/>
      <c r="I62" s="55"/>
      <c r="J62">
        <f>C62+J61</f>
        <v>9267</v>
      </c>
      <c r="K62">
        <f>D62+K61</f>
        <v>16640</v>
      </c>
      <c r="L62">
        <f>E62+L61</f>
        <v>11932</v>
      </c>
      <c r="M62">
        <f t="shared" si="0"/>
        <v>37839</v>
      </c>
      <c r="N62">
        <f>N61+H62</f>
        <v>5390.5</v>
      </c>
    </row>
    <row r="63" spans="2:17" x14ac:dyDescent="0.15">
      <c r="B63" s="37">
        <v>41035</v>
      </c>
      <c r="C63" s="54">
        <v>172</v>
      </c>
      <c r="D63" s="55">
        <v>168</v>
      </c>
      <c r="E63" s="55">
        <v>216</v>
      </c>
      <c r="F63" s="55"/>
      <c r="G63" s="55">
        <v>58</v>
      </c>
      <c r="I63" s="55"/>
      <c r="J63">
        <f>C63+J62</f>
        <v>9439</v>
      </c>
      <c r="K63">
        <f>D63+K62</f>
        <v>16808</v>
      </c>
      <c r="L63">
        <f>E63+L62</f>
        <v>12148</v>
      </c>
      <c r="M63">
        <f t="shared" si="0"/>
        <v>38395</v>
      </c>
      <c r="N63">
        <f>N62+H63</f>
        <v>5390.5</v>
      </c>
    </row>
    <row r="64" spans="2:17" x14ac:dyDescent="0.15">
      <c r="B64" s="37">
        <v>41036</v>
      </c>
      <c r="C64" s="54">
        <v>192</v>
      </c>
      <c r="D64" s="55">
        <v>168</v>
      </c>
      <c r="E64" s="55">
        <v>216</v>
      </c>
      <c r="F64" s="55"/>
      <c r="G64" s="55"/>
      <c r="I64" s="55"/>
      <c r="J64">
        <f>C64+J63</f>
        <v>9631</v>
      </c>
      <c r="K64">
        <f>D64+K63</f>
        <v>16976</v>
      </c>
      <c r="L64">
        <f>E64+L63</f>
        <v>12364</v>
      </c>
      <c r="M64">
        <f t="shared" si="0"/>
        <v>38971</v>
      </c>
      <c r="N64">
        <f>N63+H64</f>
        <v>5390.5</v>
      </c>
    </row>
    <row r="65" spans="2:14" x14ac:dyDescent="0.15">
      <c r="B65" s="37">
        <v>41037</v>
      </c>
      <c r="C65" s="54">
        <v>192</v>
      </c>
      <c r="D65" s="55">
        <v>168</v>
      </c>
      <c r="E65" s="55">
        <v>216</v>
      </c>
      <c r="F65" s="55"/>
      <c r="G65" s="55"/>
      <c r="I65" s="55"/>
      <c r="J65">
        <f>C65+J64</f>
        <v>9823</v>
      </c>
      <c r="K65">
        <f>D65+K64</f>
        <v>17144</v>
      </c>
      <c r="L65">
        <f>E65+L64</f>
        <v>12580</v>
      </c>
      <c r="M65">
        <f t="shared" si="0"/>
        <v>39547</v>
      </c>
      <c r="N65">
        <f>N64+H65</f>
        <v>5390.5</v>
      </c>
    </row>
    <row r="66" spans="2:14" x14ac:dyDescent="0.15">
      <c r="B66" s="37">
        <v>41038</v>
      </c>
      <c r="C66" s="54">
        <v>192</v>
      </c>
      <c r="D66" s="55">
        <v>168</v>
      </c>
      <c r="E66" s="55">
        <v>216</v>
      </c>
      <c r="F66" s="55"/>
      <c r="G66" s="55"/>
      <c r="I66" s="55"/>
      <c r="J66">
        <f>C66+J65</f>
        <v>10015</v>
      </c>
      <c r="K66">
        <f>D66+K65</f>
        <v>17312</v>
      </c>
      <c r="L66">
        <f>E66+L65</f>
        <v>12796</v>
      </c>
      <c r="M66">
        <f t="shared" si="0"/>
        <v>40123</v>
      </c>
      <c r="N66">
        <f>N65+H66</f>
        <v>5390.5</v>
      </c>
    </row>
    <row r="67" spans="2:14" x14ac:dyDescent="0.15">
      <c r="B67" s="37">
        <v>41039</v>
      </c>
      <c r="C67" s="54">
        <v>192</v>
      </c>
      <c r="D67" s="55">
        <v>167</v>
      </c>
      <c r="E67" s="55">
        <v>216</v>
      </c>
      <c r="F67" s="55"/>
      <c r="G67" s="55">
        <v>56</v>
      </c>
      <c r="I67" s="55"/>
      <c r="J67">
        <f>C67+J66</f>
        <v>10207</v>
      </c>
      <c r="K67">
        <f>D67+K66</f>
        <v>17479</v>
      </c>
      <c r="L67">
        <f>E67+L66</f>
        <v>13012</v>
      </c>
      <c r="M67">
        <f t="shared" si="0"/>
        <v>40698</v>
      </c>
      <c r="N67">
        <f>N66+H67</f>
        <v>5390.5</v>
      </c>
    </row>
    <row r="68" spans="2:14" x14ac:dyDescent="0.15">
      <c r="B68" s="38">
        <v>41040</v>
      </c>
      <c r="C68" s="54">
        <v>191</v>
      </c>
      <c r="D68" s="55">
        <v>168</v>
      </c>
      <c r="E68" s="55">
        <v>216</v>
      </c>
      <c r="F68" s="55"/>
      <c r="G68" s="55"/>
      <c r="I68" s="55"/>
      <c r="J68">
        <f>C68+J67</f>
        <v>10398</v>
      </c>
      <c r="K68">
        <f>D68+K67</f>
        <v>17647</v>
      </c>
      <c r="L68">
        <f>E68+L67</f>
        <v>13228</v>
      </c>
      <c r="M68">
        <f t="shared" si="0"/>
        <v>41273</v>
      </c>
      <c r="N68">
        <f>N67+H68</f>
        <v>5390.5</v>
      </c>
    </row>
    <row r="69" spans="2:14" x14ac:dyDescent="0.15">
      <c r="B69" s="37">
        <v>41041</v>
      </c>
      <c r="C69" s="54">
        <v>190</v>
      </c>
      <c r="D69" s="55">
        <v>167</v>
      </c>
      <c r="E69" s="55">
        <v>235</v>
      </c>
      <c r="F69" s="55"/>
      <c r="G69" s="55"/>
      <c r="I69" s="55"/>
      <c r="J69">
        <f>C69+J68</f>
        <v>10588</v>
      </c>
      <c r="K69">
        <f>D69+K68</f>
        <v>17814</v>
      </c>
      <c r="L69">
        <f>E69+L68</f>
        <v>13463</v>
      </c>
      <c r="M69">
        <f t="shared" si="0"/>
        <v>41865</v>
      </c>
      <c r="N69">
        <f>N68+H69</f>
        <v>5390.5</v>
      </c>
    </row>
    <row r="70" spans="2:14" x14ac:dyDescent="0.15">
      <c r="B70" s="37">
        <v>41042</v>
      </c>
      <c r="C70" s="54">
        <v>191</v>
      </c>
      <c r="D70" s="55">
        <v>166</v>
      </c>
      <c r="E70" s="55">
        <v>287</v>
      </c>
      <c r="F70" s="55"/>
      <c r="G70" s="55"/>
      <c r="I70" s="55"/>
      <c r="J70">
        <f>C70+J69</f>
        <v>10779</v>
      </c>
      <c r="K70">
        <f>D70+K69</f>
        <v>17980</v>
      </c>
      <c r="L70">
        <f>E70+L69</f>
        <v>13750</v>
      </c>
      <c r="M70">
        <f t="shared" si="0"/>
        <v>42509</v>
      </c>
      <c r="N70">
        <f>N69+H70</f>
        <v>5390.5</v>
      </c>
    </row>
    <row r="71" spans="2:14" x14ac:dyDescent="0.15">
      <c r="B71" s="37">
        <v>41043</v>
      </c>
      <c r="C71" s="54">
        <v>192</v>
      </c>
      <c r="D71" s="55">
        <v>168</v>
      </c>
      <c r="E71" s="55">
        <v>337</v>
      </c>
      <c r="F71" s="55"/>
      <c r="G71" s="55">
        <v>56</v>
      </c>
      <c r="I71" s="55"/>
      <c r="J71">
        <f>C71+J70</f>
        <v>10971</v>
      </c>
      <c r="K71">
        <f>D71+K70</f>
        <v>18148</v>
      </c>
      <c r="L71">
        <f>E71+L70</f>
        <v>14087</v>
      </c>
      <c r="M71">
        <f t="shared" si="0"/>
        <v>43206</v>
      </c>
      <c r="N71">
        <f>N70+H71</f>
        <v>5390.5</v>
      </c>
    </row>
    <row r="72" spans="2:14" x14ac:dyDescent="0.15">
      <c r="B72" s="37">
        <v>41044</v>
      </c>
      <c r="C72" s="54">
        <v>213</v>
      </c>
      <c r="D72" s="55">
        <v>168</v>
      </c>
      <c r="E72" s="55">
        <v>370</v>
      </c>
      <c r="F72" s="55"/>
      <c r="G72" s="55"/>
      <c r="I72" s="55"/>
      <c r="J72">
        <f>C72+J71</f>
        <v>11184</v>
      </c>
      <c r="K72">
        <f>D72+K71</f>
        <v>18316</v>
      </c>
      <c r="L72">
        <f>E72+L71</f>
        <v>14457</v>
      </c>
      <c r="M72">
        <f t="shared" ref="M72" si="4">J72+K72+L72</f>
        <v>43957</v>
      </c>
      <c r="N72">
        <f>N71+H72</f>
        <v>5390.5</v>
      </c>
    </row>
    <row r="73" spans="2:14" x14ac:dyDescent="0.15">
      <c r="B73" s="37">
        <v>41045</v>
      </c>
      <c r="C73" s="25">
        <f>SUM(C8:C72)</f>
        <v>11184</v>
      </c>
      <c r="D73" s="25">
        <f t="shared" ref="D73" si="5">SUM(D9:D72)</f>
        <v>18316</v>
      </c>
      <c r="E73" s="25">
        <f>SUM(E9:E72)</f>
        <v>14457</v>
      </c>
      <c r="F73" s="25">
        <f>SUM(F9:F72)</f>
        <v>90</v>
      </c>
      <c r="G73" s="25">
        <f>SUM(G9:G57)</f>
        <v>657</v>
      </c>
      <c r="H73" s="25">
        <f>SUM(H9:H72)</f>
        <v>5390.5</v>
      </c>
      <c r="I73" s="25">
        <f>SUM(I9:I72)</f>
        <v>3306</v>
      </c>
    </row>
    <row r="74" spans="2:14" x14ac:dyDescent="0.15">
      <c r="B74" s="37">
        <v>41046</v>
      </c>
      <c r="C74" s="19"/>
      <c r="D74" s="35"/>
      <c r="E74" s="25"/>
      <c r="F74" s="25"/>
      <c r="G74" s="25"/>
      <c r="I74" s="25"/>
    </row>
    <row r="75" spans="2:14" x14ac:dyDescent="0.15">
      <c r="B75" s="37">
        <v>41047</v>
      </c>
      <c r="C75" s="19"/>
      <c r="D75" s="35"/>
      <c r="E75" s="25"/>
      <c r="F75" s="25"/>
      <c r="G75" s="25"/>
      <c r="I75" s="25"/>
    </row>
    <row r="76" spans="2:14" x14ac:dyDescent="0.15">
      <c r="B76" s="37">
        <v>41048</v>
      </c>
      <c r="C76" s="19"/>
      <c r="D76" s="35"/>
      <c r="E76" s="25"/>
      <c r="F76" s="25"/>
      <c r="G76" s="25"/>
      <c r="I76" s="25"/>
    </row>
    <row r="77" spans="2:14" x14ac:dyDescent="0.15">
      <c r="B77" s="37">
        <v>41049</v>
      </c>
      <c r="C77" s="19"/>
      <c r="D77" s="35"/>
      <c r="E77" s="25"/>
      <c r="F77" s="25"/>
      <c r="G77" s="25"/>
      <c r="I77" s="25"/>
    </row>
    <row r="78" spans="2:14" x14ac:dyDescent="0.15">
      <c r="B78" s="37">
        <v>41050</v>
      </c>
      <c r="C78" s="19"/>
      <c r="D78" s="35"/>
      <c r="E78" s="25"/>
      <c r="F78" s="25"/>
      <c r="G78" s="25"/>
      <c r="I78" s="25"/>
    </row>
    <row r="79" spans="2:14" x14ac:dyDescent="0.15">
      <c r="B79" s="37">
        <v>41051</v>
      </c>
      <c r="C79" s="19"/>
      <c r="D79" s="35"/>
      <c r="E79" s="25"/>
      <c r="F79" s="25"/>
      <c r="G79" s="25"/>
      <c r="I79" s="25"/>
    </row>
    <row r="80" spans="2:14" x14ac:dyDescent="0.15">
      <c r="B80" s="37">
        <v>41052</v>
      </c>
      <c r="C80" s="19"/>
      <c r="D80" s="35"/>
      <c r="E80" s="25"/>
      <c r="F80" s="25"/>
      <c r="G80" s="25"/>
      <c r="I80" s="25"/>
    </row>
    <row r="81" spans="2:9" x14ac:dyDescent="0.15">
      <c r="B81" s="37">
        <v>41053</v>
      </c>
      <c r="C81" s="19"/>
      <c r="D81" s="35"/>
      <c r="E81" s="25"/>
      <c r="F81" s="25"/>
      <c r="G81" s="25"/>
      <c r="I81" s="25"/>
    </row>
    <row r="82" spans="2:9" x14ac:dyDescent="0.15">
      <c r="B82" s="37">
        <v>41054</v>
      </c>
      <c r="C82" s="19"/>
      <c r="D82" s="35"/>
      <c r="E82" s="25"/>
      <c r="F82" s="25"/>
      <c r="G82" s="25"/>
      <c r="I82" s="25"/>
    </row>
    <row r="83" spans="2:9" x14ac:dyDescent="0.15">
      <c r="B83" s="37">
        <v>41055</v>
      </c>
      <c r="C83" s="19"/>
      <c r="D83" s="35"/>
      <c r="E83" s="25"/>
      <c r="F83" s="25"/>
      <c r="G83" s="25"/>
      <c r="I83" s="25"/>
    </row>
    <row r="84" spans="2:9" x14ac:dyDescent="0.15">
      <c r="B84" s="37">
        <v>41056</v>
      </c>
      <c r="C84" s="19"/>
      <c r="D84" s="35"/>
      <c r="E84" s="25"/>
      <c r="F84" s="25"/>
      <c r="G84" s="25"/>
      <c r="I84" s="25"/>
    </row>
    <row r="85" spans="2:9" x14ac:dyDescent="0.15">
      <c r="B85" s="37">
        <v>41057</v>
      </c>
      <c r="C85" s="19"/>
      <c r="D85" s="35"/>
      <c r="E85" s="25"/>
      <c r="F85" s="25"/>
      <c r="G85" s="25"/>
      <c r="I85" s="25"/>
    </row>
    <row r="86" spans="2:9" x14ac:dyDescent="0.15">
      <c r="B86" s="37">
        <v>41058</v>
      </c>
      <c r="C86" s="19"/>
      <c r="D86" s="35"/>
      <c r="E86" s="25"/>
      <c r="F86" s="25"/>
      <c r="G86" s="25"/>
      <c r="I86" s="25"/>
    </row>
    <row r="87" spans="2:9" x14ac:dyDescent="0.15">
      <c r="B87" s="37">
        <v>41059</v>
      </c>
      <c r="C87" s="19"/>
      <c r="D87" s="35"/>
      <c r="E87" s="25"/>
      <c r="F87" s="25"/>
      <c r="G87" s="25"/>
      <c r="I87" s="25"/>
    </row>
    <row r="88" spans="2:9" x14ac:dyDescent="0.15">
      <c r="B88" s="40">
        <v>41060</v>
      </c>
      <c r="C88" s="48"/>
      <c r="D88" s="49"/>
      <c r="E88" s="25"/>
      <c r="F88" s="25"/>
      <c r="G88" s="25"/>
      <c r="I88" s="25"/>
    </row>
  </sheetData>
  <mergeCells count="2">
    <mergeCell ref="C3:E3"/>
    <mergeCell ref="F3:I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1"/>
  <sheetViews>
    <sheetView workbookViewId="0">
      <selection activeCell="H8" sqref="H8"/>
    </sheetView>
  </sheetViews>
  <sheetFormatPr defaultRowHeight="13.5" x14ac:dyDescent="0.15"/>
  <cols>
    <col min="1" max="1" width="3.75" customWidth="1"/>
    <col min="3" max="3" width="6.25" customWidth="1"/>
    <col min="4" max="4" width="6.625" customWidth="1"/>
    <col min="5" max="5" width="8.625" customWidth="1"/>
    <col min="6" max="6" width="10.625" customWidth="1"/>
    <col min="7" max="7" width="8.875" customWidth="1"/>
    <col min="8" max="8" width="9.875" customWidth="1"/>
  </cols>
  <sheetData>
    <row r="2" spans="2:8" x14ac:dyDescent="0.15">
      <c r="C2" s="125" t="s">
        <v>82</v>
      </c>
      <c r="D2" s="125"/>
      <c r="E2" s="125"/>
      <c r="F2" s="95"/>
    </row>
    <row r="3" spans="2:8" ht="42.75" customHeight="1" x14ac:dyDescent="0.15">
      <c r="B3" s="1"/>
      <c r="C3" s="66" t="s">
        <v>27</v>
      </c>
      <c r="D3" s="113" t="s">
        <v>28</v>
      </c>
      <c r="E3" s="114" t="s">
        <v>83</v>
      </c>
      <c r="F3" s="114" t="s">
        <v>89</v>
      </c>
      <c r="G3" s="91" t="s">
        <v>85</v>
      </c>
    </row>
    <row r="4" spans="2:8" x14ac:dyDescent="0.15">
      <c r="B4" s="37">
        <v>40626</v>
      </c>
      <c r="C4" s="52">
        <v>226</v>
      </c>
      <c r="D4" s="44">
        <v>278</v>
      </c>
      <c r="E4" s="72">
        <f>C4*0.5+D4*0.5</f>
        <v>252</v>
      </c>
      <c r="F4" s="72"/>
      <c r="G4" s="10"/>
    </row>
    <row r="5" spans="2:8" x14ac:dyDescent="0.15">
      <c r="B5" s="37">
        <v>40627</v>
      </c>
      <c r="C5" s="63">
        <v>166</v>
      </c>
      <c r="D5" s="44">
        <v>478</v>
      </c>
      <c r="E5" s="72">
        <f t="shared" ref="E5:E31" si="0">C5*0.5+D5*0.5</f>
        <v>322</v>
      </c>
      <c r="F5" s="72"/>
      <c r="G5" s="11"/>
    </row>
    <row r="6" spans="2:8" x14ac:dyDescent="0.15">
      <c r="B6" s="103">
        <v>40628</v>
      </c>
      <c r="C6" s="98">
        <v>173</v>
      </c>
      <c r="D6" s="99">
        <v>452</v>
      </c>
      <c r="E6" s="100">
        <f t="shared" si="0"/>
        <v>312.5</v>
      </c>
      <c r="F6" s="101"/>
      <c r="G6" s="12"/>
    </row>
    <row r="7" spans="2:8" x14ac:dyDescent="0.15">
      <c r="B7" s="37">
        <v>40629</v>
      </c>
      <c r="C7" s="52">
        <v>169</v>
      </c>
      <c r="D7" s="44">
        <v>382</v>
      </c>
      <c r="E7" s="117">
        <f t="shared" si="0"/>
        <v>275.5</v>
      </c>
      <c r="F7" s="72"/>
      <c r="G7" s="97">
        <v>3000</v>
      </c>
    </row>
    <row r="8" spans="2:8" x14ac:dyDescent="0.15">
      <c r="B8" s="37">
        <v>40630</v>
      </c>
      <c r="C8" s="52">
        <v>169</v>
      </c>
      <c r="D8" s="44">
        <v>169</v>
      </c>
      <c r="E8" s="117">
        <f t="shared" si="0"/>
        <v>169</v>
      </c>
      <c r="F8" s="72"/>
      <c r="G8" s="119"/>
    </row>
    <row r="9" spans="2:8" x14ac:dyDescent="0.15">
      <c r="B9" s="37">
        <v>40631</v>
      </c>
      <c r="C9" s="52">
        <v>196</v>
      </c>
      <c r="D9" s="44">
        <v>168</v>
      </c>
      <c r="E9" s="117">
        <f t="shared" si="0"/>
        <v>182</v>
      </c>
      <c r="F9" s="72"/>
      <c r="G9" s="93">
        <v>2960</v>
      </c>
    </row>
    <row r="10" spans="2:8" x14ac:dyDescent="0.15">
      <c r="B10" s="37">
        <v>40632</v>
      </c>
      <c r="C10" s="52">
        <v>192</v>
      </c>
      <c r="D10" s="44">
        <v>192</v>
      </c>
      <c r="E10" s="117">
        <f t="shared" si="0"/>
        <v>192</v>
      </c>
      <c r="F10" s="108" t="s">
        <v>87</v>
      </c>
      <c r="G10" s="11">
        <v>2960</v>
      </c>
      <c r="H10" s="108"/>
    </row>
    <row r="11" spans="2:8" x14ac:dyDescent="0.15">
      <c r="B11" s="103">
        <v>40633</v>
      </c>
      <c r="C11" s="98">
        <v>192</v>
      </c>
      <c r="D11" s="102">
        <v>216</v>
      </c>
      <c r="E11" s="118">
        <f t="shared" si="0"/>
        <v>204</v>
      </c>
      <c r="F11" s="121">
        <f>SUM(E7:E11)</f>
        <v>1022.5</v>
      </c>
      <c r="G11" s="120">
        <v>2960</v>
      </c>
    </row>
    <row r="12" spans="2:8" x14ac:dyDescent="0.15">
      <c r="B12" s="37">
        <v>40634</v>
      </c>
      <c r="C12" s="52">
        <v>184</v>
      </c>
      <c r="D12" s="44">
        <v>216</v>
      </c>
      <c r="E12" s="115">
        <f t="shared" si="0"/>
        <v>200</v>
      </c>
      <c r="F12" s="72"/>
      <c r="G12" s="11">
        <v>2960</v>
      </c>
    </row>
    <row r="13" spans="2:8" x14ac:dyDescent="0.15">
      <c r="B13" s="37">
        <v>40635</v>
      </c>
      <c r="C13" s="52">
        <v>165</v>
      </c>
      <c r="D13" s="44">
        <v>213</v>
      </c>
      <c r="E13" s="115">
        <f t="shared" si="0"/>
        <v>189</v>
      </c>
      <c r="F13" s="72"/>
      <c r="G13" s="11">
        <v>2960</v>
      </c>
    </row>
    <row r="14" spans="2:8" x14ac:dyDescent="0.15">
      <c r="B14" s="37">
        <v>40636</v>
      </c>
      <c r="C14" s="52">
        <v>147</v>
      </c>
      <c r="D14" s="44">
        <v>192</v>
      </c>
      <c r="E14" s="115">
        <f t="shared" si="0"/>
        <v>169.5</v>
      </c>
      <c r="F14" s="72"/>
      <c r="G14" s="11">
        <v>2960</v>
      </c>
    </row>
    <row r="15" spans="2:8" x14ac:dyDescent="0.15">
      <c r="B15" s="37">
        <v>40637</v>
      </c>
      <c r="C15" s="52">
        <v>144</v>
      </c>
      <c r="D15" s="44">
        <v>192</v>
      </c>
      <c r="E15" s="115">
        <f t="shared" si="0"/>
        <v>168</v>
      </c>
      <c r="F15" s="108" t="s">
        <v>88</v>
      </c>
      <c r="G15" s="11">
        <v>2960</v>
      </c>
      <c r="H15" s="108"/>
    </row>
    <row r="16" spans="2:8" x14ac:dyDescent="0.15">
      <c r="B16" s="40">
        <v>40638</v>
      </c>
      <c r="C16" s="56">
        <v>144</v>
      </c>
      <c r="D16" s="45">
        <v>192</v>
      </c>
      <c r="E16" s="116">
        <f t="shared" si="0"/>
        <v>168</v>
      </c>
      <c r="F16" s="122">
        <f>SUM(E12:E16)</f>
        <v>894.5</v>
      </c>
      <c r="G16" s="93">
        <v>2960</v>
      </c>
    </row>
    <row r="17" spans="2:7" x14ac:dyDescent="0.15">
      <c r="B17" s="37">
        <v>40639</v>
      </c>
      <c r="C17" s="52">
        <v>144</v>
      </c>
      <c r="D17" s="44">
        <v>192</v>
      </c>
      <c r="E17" s="72">
        <f t="shared" si="0"/>
        <v>168</v>
      </c>
      <c r="F17" s="72"/>
      <c r="G17" s="11">
        <v>2960</v>
      </c>
    </row>
    <row r="18" spans="2:7" x14ac:dyDescent="0.15">
      <c r="B18" s="37">
        <v>40640</v>
      </c>
      <c r="C18" s="52">
        <v>144</v>
      </c>
      <c r="D18" s="44">
        <v>187</v>
      </c>
      <c r="E18" s="72">
        <f t="shared" si="0"/>
        <v>165.5</v>
      </c>
      <c r="F18" s="72"/>
      <c r="G18" s="11">
        <v>3010</v>
      </c>
    </row>
    <row r="19" spans="2:7" x14ac:dyDescent="0.15">
      <c r="B19" s="37">
        <v>40641</v>
      </c>
      <c r="C19" s="52">
        <v>144</v>
      </c>
      <c r="D19" s="44">
        <v>168</v>
      </c>
      <c r="E19" s="72">
        <f t="shared" si="0"/>
        <v>156</v>
      </c>
      <c r="F19" s="72"/>
      <c r="G19" s="11">
        <v>3030</v>
      </c>
    </row>
    <row r="20" spans="2:7" x14ac:dyDescent="0.15">
      <c r="B20" s="37">
        <v>40642</v>
      </c>
      <c r="C20" s="52">
        <v>144</v>
      </c>
      <c r="D20" s="44">
        <v>168</v>
      </c>
      <c r="E20" s="72">
        <f t="shared" si="0"/>
        <v>156</v>
      </c>
      <c r="F20" s="72"/>
      <c r="G20" s="11">
        <v>3060</v>
      </c>
    </row>
    <row r="21" spans="2:7" x14ac:dyDescent="0.15">
      <c r="B21" s="37">
        <v>40643</v>
      </c>
      <c r="C21" s="52">
        <v>144</v>
      </c>
      <c r="D21" s="44">
        <v>168</v>
      </c>
      <c r="E21" s="72">
        <f t="shared" si="0"/>
        <v>156</v>
      </c>
      <c r="F21" s="72"/>
      <c r="G21" s="11">
        <v>3080</v>
      </c>
    </row>
    <row r="22" spans="2:7" x14ac:dyDescent="0.15">
      <c r="B22" s="37">
        <v>40644</v>
      </c>
      <c r="C22" s="52">
        <v>139</v>
      </c>
      <c r="D22" s="44">
        <v>162</v>
      </c>
      <c r="E22" s="72">
        <f t="shared" si="0"/>
        <v>150.5</v>
      </c>
      <c r="F22" s="72"/>
      <c r="G22" s="11">
        <v>3090</v>
      </c>
    </row>
    <row r="23" spans="2:7" x14ac:dyDescent="0.15">
      <c r="B23" s="37">
        <v>40645</v>
      </c>
      <c r="C23" s="54">
        <v>144</v>
      </c>
      <c r="D23" s="55">
        <v>168</v>
      </c>
      <c r="E23" s="72">
        <f t="shared" si="0"/>
        <v>156</v>
      </c>
      <c r="F23" s="72"/>
      <c r="G23" s="11">
        <v>3090</v>
      </c>
    </row>
    <row r="24" spans="2:7" x14ac:dyDescent="0.15">
      <c r="B24" s="37">
        <v>40646</v>
      </c>
      <c r="C24" s="54">
        <v>144</v>
      </c>
      <c r="D24" s="55">
        <v>168</v>
      </c>
      <c r="E24" s="72">
        <f t="shared" si="0"/>
        <v>156</v>
      </c>
      <c r="F24" s="72"/>
      <c r="G24" s="93">
        <v>3050</v>
      </c>
    </row>
    <row r="25" spans="2:7" x14ac:dyDescent="0.15">
      <c r="B25" s="37">
        <v>40647</v>
      </c>
      <c r="C25" s="54">
        <v>144</v>
      </c>
      <c r="D25" s="55">
        <v>168</v>
      </c>
      <c r="E25" s="72">
        <f t="shared" si="0"/>
        <v>156</v>
      </c>
      <c r="F25" s="72"/>
      <c r="G25" s="11">
        <v>3065</v>
      </c>
    </row>
    <row r="26" spans="2:7" x14ac:dyDescent="0.15">
      <c r="B26" s="37">
        <v>40648</v>
      </c>
      <c r="C26" s="54">
        <v>144</v>
      </c>
      <c r="D26" s="55">
        <v>167</v>
      </c>
      <c r="E26" s="72">
        <f t="shared" si="0"/>
        <v>155.5</v>
      </c>
      <c r="F26" s="72"/>
      <c r="G26" s="11">
        <v>3090</v>
      </c>
    </row>
    <row r="27" spans="2:7" x14ac:dyDescent="0.15">
      <c r="B27" s="37">
        <v>40649</v>
      </c>
      <c r="C27" s="54">
        <v>144</v>
      </c>
      <c r="D27" s="55">
        <v>168</v>
      </c>
      <c r="E27" s="72">
        <f t="shared" si="0"/>
        <v>156</v>
      </c>
      <c r="F27" s="72"/>
      <c r="G27" s="93">
        <v>3135</v>
      </c>
    </row>
    <row r="28" spans="2:7" x14ac:dyDescent="0.15">
      <c r="B28" s="37">
        <v>40650</v>
      </c>
      <c r="C28" s="54">
        <v>144</v>
      </c>
      <c r="D28" s="55">
        <v>168</v>
      </c>
      <c r="E28" s="72">
        <f t="shared" si="0"/>
        <v>156</v>
      </c>
      <c r="F28" s="72"/>
      <c r="G28" s="11">
        <v>3150</v>
      </c>
    </row>
    <row r="29" spans="2:7" x14ac:dyDescent="0.15">
      <c r="B29" s="37">
        <v>40651</v>
      </c>
      <c r="C29" s="54">
        <v>144</v>
      </c>
      <c r="D29" s="55">
        <v>168</v>
      </c>
      <c r="E29" s="72">
        <f t="shared" si="0"/>
        <v>156</v>
      </c>
      <c r="F29" s="72"/>
      <c r="G29" s="11">
        <v>3180</v>
      </c>
    </row>
    <row r="30" spans="2:7" x14ac:dyDescent="0.15">
      <c r="B30" s="37">
        <v>40652</v>
      </c>
      <c r="C30" s="54">
        <v>144</v>
      </c>
      <c r="D30" s="55">
        <v>168</v>
      </c>
      <c r="E30" s="72">
        <f t="shared" si="0"/>
        <v>156</v>
      </c>
      <c r="F30" s="72"/>
      <c r="G30" s="11">
        <v>3200</v>
      </c>
    </row>
    <row r="31" spans="2:7" x14ac:dyDescent="0.15">
      <c r="B31" s="37">
        <v>40653</v>
      </c>
      <c r="C31" s="54">
        <v>134</v>
      </c>
      <c r="D31" s="55">
        <v>168</v>
      </c>
      <c r="E31" s="72">
        <f t="shared" si="0"/>
        <v>151</v>
      </c>
      <c r="F31" s="72"/>
      <c r="G31" s="91">
        <v>3190</v>
      </c>
    </row>
  </sheetData>
  <mergeCells count="1">
    <mergeCell ref="C2:E2"/>
  </mergeCells>
  <phoneticPr fontId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27"/>
  <sheetViews>
    <sheetView workbookViewId="0">
      <pane xSplit="3" ySplit="6" topLeftCell="D13" activePane="bottomRight" state="frozen"/>
      <selection pane="topRight" activeCell="D1" sqref="D1"/>
      <selection pane="bottomLeft" activeCell="A6" sqref="A6"/>
      <selection pane="bottomRight" activeCell="D3" sqref="D3:F3"/>
    </sheetView>
  </sheetViews>
  <sheetFormatPr defaultRowHeight="13.5" x14ac:dyDescent="0.15"/>
  <cols>
    <col min="1" max="1" width="2.875" customWidth="1"/>
    <col min="2" max="2" width="8.5" customWidth="1"/>
    <col min="3" max="3" width="6.125" customWidth="1"/>
    <col min="4" max="4" width="8.75" customWidth="1"/>
    <col min="5" max="5" width="8.375" customWidth="1"/>
    <col min="6" max="6" width="6.75" customWidth="1"/>
    <col min="7" max="7" width="6" customWidth="1"/>
    <col min="8" max="8" width="6.375" customWidth="1"/>
    <col min="9" max="9" width="7.25" customWidth="1"/>
    <col min="10" max="10" width="6.125" customWidth="1"/>
    <col min="11" max="11" width="2.25" customWidth="1"/>
    <col min="12" max="12" width="6.375" customWidth="1"/>
    <col min="13" max="13" width="6.25" customWidth="1"/>
    <col min="14" max="14" width="6.375" customWidth="1"/>
    <col min="15" max="15" width="8" customWidth="1"/>
    <col min="16" max="16" width="6.375" customWidth="1"/>
    <col min="17" max="18" width="7.25" customWidth="1"/>
    <col min="19" max="19" width="7.875" customWidth="1"/>
    <col min="20" max="20" width="6.375" customWidth="1"/>
    <col min="21" max="21" width="6.5" customWidth="1"/>
  </cols>
  <sheetData>
    <row r="1" spans="2:22" x14ac:dyDescent="0.15">
      <c r="D1" s="126" t="s">
        <v>94</v>
      </c>
      <c r="Q1" t="s">
        <v>93</v>
      </c>
    </row>
    <row r="2" spans="2:22" x14ac:dyDescent="0.15">
      <c r="D2" s="128" t="s">
        <v>97</v>
      </c>
      <c r="Q2" t="s">
        <v>95</v>
      </c>
    </row>
    <row r="3" spans="2:22" x14ac:dyDescent="0.15">
      <c r="B3" s="2"/>
      <c r="C3" s="3"/>
      <c r="D3" s="123" t="s">
        <v>54</v>
      </c>
      <c r="E3" s="123"/>
      <c r="F3" s="123"/>
      <c r="G3" s="123" t="s">
        <v>53</v>
      </c>
      <c r="H3" s="123"/>
      <c r="I3" s="123"/>
      <c r="J3" s="123"/>
      <c r="L3" t="s">
        <v>41</v>
      </c>
      <c r="M3" t="s">
        <v>41</v>
      </c>
      <c r="N3" t="s">
        <v>41</v>
      </c>
      <c r="O3" t="s">
        <v>55</v>
      </c>
      <c r="P3" t="s">
        <v>58</v>
      </c>
      <c r="Q3" t="s">
        <v>56</v>
      </c>
      <c r="R3" t="s">
        <v>56</v>
      </c>
      <c r="S3" t="s">
        <v>56</v>
      </c>
      <c r="V3" s="50"/>
    </row>
    <row r="4" spans="2:22" x14ac:dyDescent="0.15">
      <c r="B4" s="4"/>
      <c r="C4" s="5"/>
      <c r="D4" s="70" t="s">
        <v>27</v>
      </c>
      <c r="E4" s="70" t="s">
        <v>28</v>
      </c>
      <c r="F4" s="70" t="s">
        <v>38</v>
      </c>
      <c r="G4" s="70" t="s">
        <v>27</v>
      </c>
      <c r="H4" s="70" t="s">
        <v>28</v>
      </c>
      <c r="I4" s="70" t="s">
        <v>29</v>
      </c>
      <c r="J4" s="70" t="s">
        <v>46</v>
      </c>
      <c r="L4" s="26" t="s">
        <v>42</v>
      </c>
      <c r="M4" s="26" t="s">
        <v>43</v>
      </c>
      <c r="N4" s="26" t="s">
        <v>44</v>
      </c>
      <c r="O4" s="26" t="s">
        <v>45</v>
      </c>
      <c r="P4" s="26" t="s">
        <v>59</v>
      </c>
      <c r="Q4" s="26" t="s">
        <v>57</v>
      </c>
      <c r="R4" s="26" t="s">
        <v>62</v>
      </c>
      <c r="S4" s="47" t="s">
        <v>63</v>
      </c>
      <c r="V4" s="50"/>
    </row>
    <row r="5" spans="2:22" x14ac:dyDescent="0.15">
      <c r="B5" s="7" t="s">
        <v>26</v>
      </c>
      <c r="C5" s="8" t="s">
        <v>25</v>
      </c>
      <c r="D5" s="30"/>
      <c r="E5" s="28"/>
      <c r="F5" s="28"/>
      <c r="G5" s="26"/>
      <c r="H5" s="26"/>
      <c r="J5" s="26"/>
      <c r="S5" t="s">
        <v>64</v>
      </c>
      <c r="T5" t="s">
        <v>65</v>
      </c>
      <c r="U5" t="s">
        <v>66</v>
      </c>
      <c r="V5" s="50"/>
    </row>
    <row r="6" spans="2:22" x14ac:dyDescent="0.15">
      <c r="B6" s="37" t="s">
        <v>40</v>
      </c>
      <c r="C6" s="36"/>
      <c r="D6" s="52">
        <v>2842</v>
      </c>
      <c r="E6" s="44">
        <v>9197</v>
      </c>
      <c r="F6" s="53">
        <v>4495</v>
      </c>
      <c r="G6" s="53"/>
      <c r="H6" s="53"/>
      <c r="J6" s="53"/>
    </row>
    <row r="7" spans="2:22" x14ac:dyDescent="0.15">
      <c r="B7" s="37">
        <v>40979</v>
      </c>
      <c r="C7" s="6"/>
      <c r="D7" s="52"/>
      <c r="E7" s="44"/>
      <c r="F7" s="53"/>
      <c r="G7" s="53"/>
      <c r="H7" s="53"/>
      <c r="J7" s="53"/>
    </row>
    <row r="8" spans="2:22" x14ac:dyDescent="0.15">
      <c r="B8" s="37">
        <v>40980</v>
      </c>
      <c r="C8" s="6"/>
      <c r="D8" s="52">
        <v>31</v>
      </c>
      <c r="E8" s="44"/>
      <c r="F8" s="53"/>
      <c r="G8" s="53"/>
      <c r="H8" s="53"/>
      <c r="J8" s="53"/>
      <c r="L8">
        <f>D8+D7</f>
        <v>31</v>
      </c>
      <c r="M8">
        <f>E8+E7</f>
        <v>0</v>
      </c>
      <c r="N8">
        <f>F8+F7</f>
        <v>0</v>
      </c>
      <c r="O8">
        <f t="shared" ref="O8:O39" si="0">L8+M8+N8</f>
        <v>31</v>
      </c>
      <c r="Q8" s="72">
        <f t="shared" ref="Q8" si="1">Q7+D8*0.5+E8+G8+H8</f>
        <v>15.5</v>
      </c>
    </row>
    <row r="9" spans="2:22" x14ac:dyDescent="0.15">
      <c r="B9" s="37">
        <v>40981</v>
      </c>
      <c r="C9" s="6"/>
      <c r="D9" s="52">
        <v>259</v>
      </c>
      <c r="E9" s="44"/>
      <c r="F9" s="53">
        <v>390</v>
      </c>
      <c r="G9" s="53"/>
      <c r="H9" s="53"/>
      <c r="J9" s="53"/>
      <c r="L9">
        <f t="shared" ref="L9:L40" si="2">D9+L8</f>
        <v>290</v>
      </c>
      <c r="M9">
        <f t="shared" ref="M9:M40" si="3">E9+M8</f>
        <v>0</v>
      </c>
      <c r="N9">
        <f t="shared" ref="N9:N40" si="4">F9+N8</f>
        <v>390</v>
      </c>
      <c r="O9">
        <f t="shared" si="0"/>
        <v>680</v>
      </c>
      <c r="Q9" s="72">
        <f t="shared" ref="Q9:Q11" si="5">Q8+D9*0.5+E9+G9+H9</f>
        <v>145</v>
      </c>
    </row>
    <row r="10" spans="2:22" x14ac:dyDescent="0.15">
      <c r="B10" s="37">
        <v>40982</v>
      </c>
      <c r="C10" s="6"/>
      <c r="D10" s="52">
        <v>56</v>
      </c>
      <c r="E10" s="44">
        <v>416</v>
      </c>
      <c r="F10" s="53">
        <v>319</v>
      </c>
      <c r="G10" s="53"/>
      <c r="H10" s="53"/>
      <c r="J10" s="53"/>
      <c r="L10">
        <f t="shared" si="2"/>
        <v>346</v>
      </c>
      <c r="M10">
        <f t="shared" si="3"/>
        <v>416</v>
      </c>
      <c r="N10">
        <f t="shared" si="4"/>
        <v>709</v>
      </c>
      <c r="O10">
        <f t="shared" si="0"/>
        <v>1471</v>
      </c>
      <c r="Q10" s="72">
        <f t="shared" si="5"/>
        <v>589</v>
      </c>
    </row>
    <row r="11" spans="2:22" x14ac:dyDescent="0.15">
      <c r="B11" s="37">
        <v>40983</v>
      </c>
      <c r="C11" s="6"/>
      <c r="D11" s="52">
        <v>259</v>
      </c>
      <c r="E11" s="44">
        <v>1872</v>
      </c>
      <c r="F11" s="53">
        <v>774</v>
      </c>
      <c r="G11" s="53"/>
      <c r="H11" s="53"/>
      <c r="J11" s="53"/>
      <c r="L11">
        <f t="shared" si="2"/>
        <v>605</v>
      </c>
      <c r="M11">
        <f t="shared" si="3"/>
        <v>2288</v>
      </c>
      <c r="N11">
        <f t="shared" si="4"/>
        <v>1483</v>
      </c>
      <c r="O11">
        <f>L11+M11+N11</f>
        <v>4376</v>
      </c>
      <c r="Q11" s="72">
        <f t="shared" si="5"/>
        <v>2590.5</v>
      </c>
    </row>
    <row r="12" spans="2:22" x14ac:dyDescent="0.15">
      <c r="B12" s="37">
        <v>40984</v>
      </c>
      <c r="C12" s="6"/>
      <c r="D12" s="52">
        <v>259</v>
      </c>
      <c r="E12" s="44">
        <v>1872</v>
      </c>
      <c r="F12" s="53">
        <v>864</v>
      </c>
      <c r="G12" s="53"/>
      <c r="H12" s="53"/>
      <c r="J12" s="53"/>
      <c r="L12">
        <f t="shared" si="2"/>
        <v>864</v>
      </c>
      <c r="M12">
        <f t="shared" si="3"/>
        <v>4160</v>
      </c>
      <c r="N12">
        <f t="shared" si="4"/>
        <v>2347</v>
      </c>
      <c r="O12">
        <f t="shared" si="0"/>
        <v>7371</v>
      </c>
      <c r="Q12" s="72">
        <f t="shared" ref="Q12:Q14" si="6">Q11+D12*0.5+E12+G12+H12</f>
        <v>4592</v>
      </c>
    </row>
    <row r="13" spans="2:22" x14ac:dyDescent="0.15">
      <c r="B13" s="37">
        <v>40985</v>
      </c>
      <c r="C13" s="6"/>
      <c r="D13" s="52">
        <v>294</v>
      </c>
      <c r="E13" s="44">
        <v>1157</v>
      </c>
      <c r="F13" s="53">
        <v>490</v>
      </c>
      <c r="G13" s="53"/>
      <c r="H13" s="53"/>
      <c r="I13" s="55">
        <v>104</v>
      </c>
      <c r="J13" s="53"/>
      <c r="L13">
        <f t="shared" si="2"/>
        <v>1158</v>
      </c>
      <c r="M13">
        <f t="shared" si="3"/>
        <v>5317</v>
      </c>
      <c r="N13">
        <f t="shared" si="4"/>
        <v>2837</v>
      </c>
      <c r="O13">
        <f t="shared" si="0"/>
        <v>9312</v>
      </c>
      <c r="P13">
        <f>I13</f>
        <v>104</v>
      </c>
      <c r="Q13" s="72">
        <f t="shared" si="6"/>
        <v>5896</v>
      </c>
    </row>
    <row r="14" spans="2:22" x14ac:dyDescent="0.15">
      <c r="B14" s="37">
        <v>40986</v>
      </c>
      <c r="C14" s="6"/>
      <c r="D14" s="52">
        <v>475</v>
      </c>
      <c r="E14" s="44">
        <v>802</v>
      </c>
      <c r="F14" s="53">
        <v>360</v>
      </c>
      <c r="G14" s="53"/>
      <c r="H14" s="53"/>
      <c r="I14" s="55">
        <v>42</v>
      </c>
      <c r="J14" s="53"/>
      <c r="L14">
        <f t="shared" si="2"/>
        <v>1633</v>
      </c>
      <c r="M14">
        <f t="shared" si="3"/>
        <v>6119</v>
      </c>
      <c r="N14">
        <f t="shared" si="4"/>
        <v>3197</v>
      </c>
      <c r="O14">
        <f t="shared" si="0"/>
        <v>10949</v>
      </c>
      <c r="P14">
        <f t="shared" ref="P14:P45" si="7">P13+I14</f>
        <v>146</v>
      </c>
      <c r="Q14" s="72">
        <f t="shared" si="6"/>
        <v>6935.5</v>
      </c>
    </row>
    <row r="15" spans="2:22" x14ac:dyDescent="0.15">
      <c r="B15" s="37">
        <v>40987</v>
      </c>
      <c r="C15" s="6"/>
      <c r="D15" s="52">
        <v>449</v>
      </c>
      <c r="E15" s="44">
        <v>711</v>
      </c>
      <c r="F15" s="53">
        <v>494</v>
      </c>
      <c r="G15" s="53"/>
      <c r="H15" s="53"/>
      <c r="I15" s="55">
        <v>2490</v>
      </c>
      <c r="J15" s="53"/>
      <c r="L15">
        <f t="shared" si="2"/>
        <v>2082</v>
      </c>
      <c r="M15">
        <f t="shared" si="3"/>
        <v>6830</v>
      </c>
      <c r="N15">
        <f t="shared" si="4"/>
        <v>3691</v>
      </c>
      <c r="O15">
        <f t="shared" si="0"/>
        <v>12603</v>
      </c>
      <c r="P15">
        <f t="shared" si="7"/>
        <v>2636</v>
      </c>
      <c r="Q15" s="72">
        <f t="shared" ref="Q15:Q17" si="8">Q14+D15*0.5+E15+G15+H15</f>
        <v>7871</v>
      </c>
      <c r="R15">
        <f t="shared" ref="R15:R18" si="9">Q15-Q14</f>
        <v>935.5</v>
      </c>
    </row>
    <row r="16" spans="2:22" x14ac:dyDescent="0.15">
      <c r="B16" s="37">
        <v>40988</v>
      </c>
      <c r="C16" s="6"/>
      <c r="D16" s="52">
        <v>48</v>
      </c>
      <c r="E16" s="44">
        <v>480</v>
      </c>
      <c r="F16" s="53">
        <v>393</v>
      </c>
      <c r="G16" s="53"/>
      <c r="H16" s="53">
        <v>40</v>
      </c>
      <c r="I16" s="55">
        <v>1137</v>
      </c>
      <c r="J16" s="53">
        <v>160</v>
      </c>
      <c r="L16">
        <f t="shared" si="2"/>
        <v>2130</v>
      </c>
      <c r="M16">
        <f t="shared" si="3"/>
        <v>7310</v>
      </c>
      <c r="N16">
        <f t="shared" si="4"/>
        <v>4084</v>
      </c>
      <c r="O16">
        <f t="shared" si="0"/>
        <v>13524</v>
      </c>
      <c r="P16">
        <f t="shared" si="7"/>
        <v>3773</v>
      </c>
      <c r="Q16" s="72">
        <f>Q15+D16*0.5+E16+G16+H16</f>
        <v>8415</v>
      </c>
      <c r="R16">
        <f t="shared" si="9"/>
        <v>544</v>
      </c>
    </row>
    <row r="17" spans="2:22" x14ac:dyDescent="0.15">
      <c r="B17" s="37">
        <v>40989</v>
      </c>
      <c r="C17" s="6"/>
      <c r="D17" s="52">
        <v>38</v>
      </c>
      <c r="E17" s="44">
        <v>384</v>
      </c>
      <c r="F17" s="53">
        <v>24</v>
      </c>
      <c r="G17" s="53"/>
      <c r="H17" s="53"/>
      <c r="J17" s="53">
        <v>92</v>
      </c>
      <c r="L17">
        <f t="shared" si="2"/>
        <v>2168</v>
      </c>
      <c r="M17">
        <f t="shared" si="3"/>
        <v>7694</v>
      </c>
      <c r="N17">
        <f t="shared" si="4"/>
        <v>4108</v>
      </c>
      <c r="O17">
        <f t="shared" si="0"/>
        <v>13970</v>
      </c>
      <c r="P17">
        <f t="shared" si="7"/>
        <v>3773</v>
      </c>
      <c r="Q17" s="72">
        <f t="shared" si="8"/>
        <v>8818</v>
      </c>
      <c r="R17">
        <f t="shared" si="9"/>
        <v>403</v>
      </c>
    </row>
    <row r="18" spans="2:22" x14ac:dyDescent="0.15">
      <c r="B18" s="37">
        <v>40990</v>
      </c>
      <c r="C18" s="6"/>
      <c r="D18" s="52">
        <v>42</v>
      </c>
      <c r="E18" s="44">
        <v>261</v>
      </c>
      <c r="F18" s="53">
        <v>24</v>
      </c>
      <c r="G18" s="53"/>
      <c r="H18" s="53">
        <v>18</v>
      </c>
      <c r="I18" s="55">
        <v>150</v>
      </c>
      <c r="J18" s="53">
        <v>150</v>
      </c>
      <c r="L18">
        <f t="shared" si="2"/>
        <v>2210</v>
      </c>
      <c r="M18">
        <f t="shared" si="3"/>
        <v>7955</v>
      </c>
      <c r="N18">
        <f t="shared" si="4"/>
        <v>4132</v>
      </c>
      <c r="O18">
        <f t="shared" si="0"/>
        <v>14297</v>
      </c>
      <c r="P18">
        <f t="shared" si="7"/>
        <v>3923</v>
      </c>
      <c r="Q18" s="72">
        <f>Q17+D18*0.5+E18+G18+H18</f>
        <v>9118</v>
      </c>
      <c r="R18">
        <f t="shared" si="9"/>
        <v>300</v>
      </c>
    </row>
    <row r="19" spans="2:22" x14ac:dyDescent="0.15">
      <c r="B19" s="37">
        <v>40991</v>
      </c>
      <c r="C19" s="6"/>
      <c r="D19" s="52">
        <v>301</v>
      </c>
      <c r="E19" s="44">
        <v>279</v>
      </c>
      <c r="F19" s="53">
        <v>24</v>
      </c>
      <c r="G19" s="53"/>
      <c r="H19" s="53"/>
      <c r="I19" s="55">
        <v>35</v>
      </c>
      <c r="J19" s="53">
        <v>125</v>
      </c>
      <c r="L19">
        <f t="shared" si="2"/>
        <v>2511</v>
      </c>
      <c r="M19">
        <f t="shared" si="3"/>
        <v>8234</v>
      </c>
      <c r="N19">
        <f t="shared" si="4"/>
        <v>4156</v>
      </c>
      <c r="O19">
        <f t="shared" si="0"/>
        <v>14901</v>
      </c>
      <c r="P19">
        <f t="shared" si="7"/>
        <v>3958</v>
      </c>
      <c r="Q19">
        <f t="shared" ref="Q19:Q29" si="10">Q18+D19*0.5+E19+G19+H19</f>
        <v>9547.5</v>
      </c>
      <c r="R19">
        <f>Q19-Q18</f>
        <v>429.5</v>
      </c>
    </row>
    <row r="20" spans="2:22" x14ac:dyDescent="0.15">
      <c r="B20" s="37">
        <v>40992</v>
      </c>
      <c r="C20" s="6"/>
      <c r="D20" s="52">
        <v>226</v>
      </c>
      <c r="E20" s="44">
        <v>278</v>
      </c>
      <c r="F20" s="53">
        <v>69</v>
      </c>
      <c r="G20" s="53"/>
      <c r="H20" s="53"/>
      <c r="I20" s="55">
        <v>120</v>
      </c>
      <c r="J20" s="53">
        <v>150</v>
      </c>
      <c r="L20">
        <f t="shared" si="2"/>
        <v>2737</v>
      </c>
      <c r="M20">
        <f t="shared" si="3"/>
        <v>8512</v>
      </c>
      <c r="N20">
        <f t="shared" si="4"/>
        <v>4225</v>
      </c>
      <c r="O20">
        <f t="shared" si="0"/>
        <v>15474</v>
      </c>
      <c r="P20">
        <f t="shared" si="7"/>
        <v>4078</v>
      </c>
      <c r="Q20">
        <f t="shared" si="10"/>
        <v>9938.5</v>
      </c>
      <c r="R20">
        <f t="shared" ref="R20:R33" si="11">Q20-Q19</f>
        <v>391</v>
      </c>
    </row>
    <row r="21" spans="2:22" x14ac:dyDescent="0.15">
      <c r="B21" s="37">
        <v>40993</v>
      </c>
      <c r="C21" s="6"/>
      <c r="D21" s="63">
        <v>166</v>
      </c>
      <c r="E21" s="44">
        <v>478</v>
      </c>
      <c r="F21" s="65">
        <v>359</v>
      </c>
      <c r="G21" s="58"/>
      <c r="H21" s="58">
        <v>30</v>
      </c>
      <c r="I21" s="55">
        <v>450</v>
      </c>
      <c r="J21" s="58">
        <v>171</v>
      </c>
      <c r="L21">
        <f>D21+L20</f>
        <v>2903</v>
      </c>
      <c r="M21">
        <f t="shared" si="3"/>
        <v>8990</v>
      </c>
      <c r="N21">
        <f t="shared" si="4"/>
        <v>4584</v>
      </c>
      <c r="O21">
        <f t="shared" si="0"/>
        <v>16477</v>
      </c>
      <c r="P21">
        <f t="shared" si="7"/>
        <v>4528</v>
      </c>
      <c r="Q21">
        <f t="shared" si="10"/>
        <v>10529.5</v>
      </c>
      <c r="R21">
        <f t="shared" si="11"/>
        <v>591</v>
      </c>
      <c r="S21" s="71">
        <f t="shared" ref="S21:S33" si="12">R21/80</f>
        <v>7.3875000000000002</v>
      </c>
    </row>
    <row r="22" spans="2:22" x14ac:dyDescent="0.15">
      <c r="B22" s="37">
        <v>40994</v>
      </c>
      <c r="C22" s="6"/>
      <c r="D22" s="52">
        <v>173</v>
      </c>
      <c r="E22" s="64">
        <v>452</v>
      </c>
      <c r="F22" s="53">
        <v>336</v>
      </c>
      <c r="G22" s="53"/>
      <c r="H22" s="53"/>
      <c r="J22" s="53"/>
      <c r="L22" s="66">
        <f t="shared" si="2"/>
        <v>3076</v>
      </c>
      <c r="M22" s="67">
        <f t="shared" si="3"/>
        <v>9442</v>
      </c>
      <c r="N22">
        <f t="shared" si="4"/>
        <v>4920</v>
      </c>
      <c r="O22">
        <f t="shared" si="0"/>
        <v>17438</v>
      </c>
      <c r="P22">
        <f t="shared" si="7"/>
        <v>4528</v>
      </c>
      <c r="Q22" s="1">
        <f t="shared" si="10"/>
        <v>11068</v>
      </c>
      <c r="R22">
        <f t="shared" si="11"/>
        <v>538.5</v>
      </c>
      <c r="S22" s="71">
        <f t="shared" si="12"/>
        <v>6.7312500000000002</v>
      </c>
    </row>
    <row r="23" spans="2:22" x14ac:dyDescent="0.15">
      <c r="B23" s="37">
        <v>40995</v>
      </c>
      <c r="C23" s="6"/>
      <c r="D23" s="52">
        <v>169</v>
      </c>
      <c r="E23" s="44">
        <v>382</v>
      </c>
      <c r="F23" s="53">
        <v>311</v>
      </c>
      <c r="G23" s="53"/>
      <c r="H23" s="53"/>
      <c r="I23" s="55">
        <v>100</v>
      </c>
      <c r="J23" s="53">
        <v>125</v>
      </c>
      <c r="L23">
        <f t="shared" si="2"/>
        <v>3245</v>
      </c>
      <c r="M23">
        <f t="shared" si="3"/>
        <v>9824</v>
      </c>
      <c r="N23">
        <f t="shared" si="4"/>
        <v>5231</v>
      </c>
      <c r="O23">
        <f t="shared" si="0"/>
        <v>18300</v>
      </c>
      <c r="P23">
        <f t="shared" si="7"/>
        <v>4628</v>
      </c>
      <c r="Q23">
        <f t="shared" si="10"/>
        <v>11534.5</v>
      </c>
      <c r="R23">
        <f t="shared" si="11"/>
        <v>466.5</v>
      </c>
      <c r="S23" s="71">
        <f t="shared" si="12"/>
        <v>5.8312499999999998</v>
      </c>
    </row>
    <row r="24" spans="2:22" x14ac:dyDescent="0.15">
      <c r="B24" s="37">
        <v>40996</v>
      </c>
      <c r="C24" s="6"/>
      <c r="D24" s="52">
        <v>169</v>
      </c>
      <c r="E24" s="44">
        <v>169</v>
      </c>
      <c r="F24" s="53">
        <v>295</v>
      </c>
      <c r="G24" s="53"/>
      <c r="H24" s="53"/>
      <c r="J24" s="53"/>
      <c r="L24">
        <f t="shared" si="2"/>
        <v>3414</v>
      </c>
      <c r="M24">
        <f t="shared" si="3"/>
        <v>9993</v>
      </c>
      <c r="N24">
        <f t="shared" si="4"/>
        <v>5526</v>
      </c>
      <c r="O24">
        <f t="shared" si="0"/>
        <v>18933</v>
      </c>
      <c r="P24">
        <f t="shared" si="7"/>
        <v>4628</v>
      </c>
      <c r="Q24">
        <f t="shared" si="10"/>
        <v>11788</v>
      </c>
      <c r="R24">
        <f t="shared" si="11"/>
        <v>253.5</v>
      </c>
      <c r="S24" s="71">
        <f t="shared" si="12"/>
        <v>3.1687500000000002</v>
      </c>
    </row>
    <row r="25" spans="2:22" x14ac:dyDescent="0.15">
      <c r="B25" s="37">
        <v>40997</v>
      </c>
      <c r="C25" s="6"/>
      <c r="D25" s="52">
        <v>196</v>
      </c>
      <c r="E25" s="44">
        <v>168</v>
      </c>
      <c r="F25" s="53">
        <v>241</v>
      </c>
      <c r="G25" s="53"/>
      <c r="H25" s="53">
        <v>30</v>
      </c>
      <c r="I25" s="55">
        <v>100</v>
      </c>
      <c r="J25" s="53"/>
      <c r="L25">
        <f t="shared" si="2"/>
        <v>3610</v>
      </c>
      <c r="M25">
        <f t="shared" si="3"/>
        <v>10161</v>
      </c>
      <c r="N25">
        <f t="shared" si="4"/>
        <v>5767</v>
      </c>
      <c r="O25">
        <f t="shared" si="0"/>
        <v>19538</v>
      </c>
      <c r="P25">
        <f t="shared" si="7"/>
        <v>4728</v>
      </c>
      <c r="Q25">
        <f t="shared" si="10"/>
        <v>12084</v>
      </c>
      <c r="R25">
        <f t="shared" si="11"/>
        <v>296</v>
      </c>
      <c r="S25" s="71">
        <f t="shared" si="12"/>
        <v>3.7</v>
      </c>
    </row>
    <row r="26" spans="2:22" x14ac:dyDescent="0.15">
      <c r="B26" s="37">
        <v>40998</v>
      </c>
      <c r="C26" s="6"/>
      <c r="D26" s="52">
        <v>192</v>
      </c>
      <c r="E26" s="44">
        <v>192</v>
      </c>
      <c r="F26" s="53">
        <v>167</v>
      </c>
      <c r="G26" s="53"/>
      <c r="H26" s="53">
        <v>20</v>
      </c>
      <c r="J26" s="53">
        <v>140</v>
      </c>
      <c r="L26">
        <f t="shared" si="2"/>
        <v>3802</v>
      </c>
      <c r="M26">
        <f t="shared" si="3"/>
        <v>10353</v>
      </c>
      <c r="N26">
        <f t="shared" si="4"/>
        <v>5934</v>
      </c>
      <c r="O26">
        <f t="shared" si="0"/>
        <v>20089</v>
      </c>
      <c r="P26">
        <f t="shared" si="7"/>
        <v>4728</v>
      </c>
      <c r="Q26">
        <f t="shared" si="10"/>
        <v>12392</v>
      </c>
      <c r="R26">
        <f t="shared" si="11"/>
        <v>308</v>
      </c>
      <c r="S26" s="71">
        <f t="shared" si="12"/>
        <v>3.85</v>
      </c>
    </row>
    <row r="27" spans="2:22" x14ac:dyDescent="0.15">
      <c r="B27" s="37">
        <v>40999</v>
      </c>
      <c r="C27" s="6"/>
      <c r="D27" s="56">
        <v>192</v>
      </c>
      <c r="E27" s="45">
        <v>216</v>
      </c>
      <c r="F27" s="53">
        <v>167</v>
      </c>
      <c r="G27" s="53">
        <v>90</v>
      </c>
      <c r="H27" s="53"/>
      <c r="I27" s="55">
        <v>105</v>
      </c>
      <c r="J27" s="53"/>
      <c r="L27">
        <f t="shared" si="2"/>
        <v>3994</v>
      </c>
      <c r="M27">
        <f t="shared" si="3"/>
        <v>10569</v>
      </c>
      <c r="N27">
        <f t="shared" si="4"/>
        <v>6101</v>
      </c>
      <c r="O27">
        <f t="shared" si="0"/>
        <v>20664</v>
      </c>
      <c r="P27">
        <f t="shared" si="7"/>
        <v>4833</v>
      </c>
      <c r="Q27">
        <f t="shared" si="10"/>
        <v>12794</v>
      </c>
      <c r="R27">
        <f t="shared" si="11"/>
        <v>402</v>
      </c>
      <c r="S27" s="71">
        <f t="shared" si="12"/>
        <v>5.0250000000000004</v>
      </c>
    </row>
    <row r="28" spans="2:22" x14ac:dyDescent="0.15">
      <c r="B28" s="42">
        <v>41000</v>
      </c>
      <c r="C28" s="36"/>
      <c r="D28" s="57">
        <v>184</v>
      </c>
      <c r="E28" s="43">
        <v>216</v>
      </c>
      <c r="F28" s="53">
        <v>167</v>
      </c>
      <c r="G28" s="53"/>
      <c r="H28" s="53">
        <v>70</v>
      </c>
      <c r="J28" s="53">
        <v>180</v>
      </c>
      <c r="L28">
        <f t="shared" si="2"/>
        <v>4178</v>
      </c>
      <c r="M28">
        <f t="shared" si="3"/>
        <v>10785</v>
      </c>
      <c r="N28">
        <f t="shared" si="4"/>
        <v>6268</v>
      </c>
      <c r="O28">
        <f t="shared" si="0"/>
        <v>21231</v>
      </c>
      <c r="P28">
        <f t="shared" si="7"/>
        <v>4833</v>
      </c>
      <c r="Q28">
        <f t="shared" si="10"/>
        <v>13172</v>
      </c>
      <c r="R28">
        <f>Q28-Q27</f>
        <v>378</v>
      </c>
      <c r="S28" s="71">
        <f t="shared" si="12"/>
        <v>4.7249999999999996</v>
      </c>
      <c r="T28" s="71">
        <f>SUM(S23:S28)</f>
        <v>26.300000000000004</v>
      </c>
      <c r="U28">
        <f>SUM(R23:R28)</f>
        <v>2104</v>
      </c>
    </row>
    <row r="29" spans="2:22" x14ac:dyDescent="0.15">
      <c r="B29" s="38">
        <v>41001</v>
      </c>
      <c r="C29" s="6"/>
      <c r="D29" s="52">
        <v>165</v>
      </c>
      <c r="E29" s="44">
        <v>213</v>
      </c>
      <c r="F29" s="53">
        <v>167</v>
      </c>
      <c r="G29" s="53"/>
      <c r="H29" s="53"/>
      <c r="I29" s="55">
        <v>75</v>
      </c>
      <c r="J29" s="53"/>
      <c r="L29">
        <f t="shared" si="2"/>
        <v>4343</v>
      </c>
      <c r="M29">
        <f t="shared" si="3"/>
        <v>10998</v>
      </c>
      <c r="N29">
        <f t="shared" si="4"/>
        <v>6435</v>
      </c>
      <c r="O29">
        <f t="shared" si="0"/>
        <v>21776</v>
      </c>
      <c r="P29">
        <f t="shared" si="7"/>
        <v>4908</v>
      </c>
      <c r="Q29">
        <f t="shared" si="10"/>
        <v>13467.5</v>
      </c>
      <c r="R29">
        <f t="shared" si="11"/>
        <v>295.5</v>
      </c>
      <c r="S29" s="71">
        <f t="shared" si="12"/>
        <v>3.6937500000000001</v>
      </c>
    </row>
    <row r="30" spans="2:22" x14ac:dyDescent="0.15">
      <c r="B30" s="38">
        <v>41002</v>
      </c>
      <c r="C30" s="6"/>
      <c r="D30" s="52">
        <v>147</v>
      </c>
      <c r="E30" s="44">
        <v>192</v>
      </c>
      <c r="F30" s="53">
        <v>173</v>
      </c>
      <c r="G30" s="53"/>
      <c r="H30" s="53"/>
      <c r="J30" s="53">
        <v>180</v>
      </c>
      <c r="L30">
        <f t="shared" si="2"/>
        <v>4490</v>
      </c>
      <c r="M30">
        <f t="shared" si="3"/>
        <v>11190</v>
      </c>
      <c r="N30">
        <f t="shared" si="4"/>
        <v>6608</v>
      </c>
      <c r="O30">
        <f t="shared" si="0"/>
        <v>22288</v>
      </c>
      <c r="P30">
        <f t="shared" si="7"/>
        <v>4908</v>
      </c>
      <c r="Q30">
        <f>Q29+D30*0.5+E30+G30+H30</f>
        <v>13733</v>
      </c>
      <c r="R30">
        <f>Q30-Q29</f>
        <v>265.5</v>
      </c>
      <c r="S30" s="71">
        <f t="shared" si="12"/>
        <v>3.3187500000000001</v>
      </c>
    </row>
    <row r="31" spans="2:22" x14ac:dyDescent="0.15">
      <c r="B31" s="38">
        <v>41003</v>
      </c>
      <c r="C31" s="6"/>
      <c r="D31" s="52">
        <v>144</v>
      </c>
      <c r="E31" s="44">
        <v>192</v>
      </c>
      <c r="F31" s="53">
        <v>168</v>
      </c>
      <c r="G31" s="53"/>
      <c r="H31" s="53">
        <v>70</v>
      </c>
      <c r="I31" s="55">
        <v>70</v>
      </c>
      <c r="J31" s="53"/>
      <c r="L31">
        <f t="shared" si="2"/>
        <v>4634</v>
      </c>
      <c r="M31">
        <f t="shared" si="3"/>
        <v>11382</v>
      </c>
      <c r="N31">
        <f t="shared" si="4"/>
        <v>6776</v>
      </c>
      <c r="O31">
        <f t="shared" si="0"/>
        <v>22792</v>
      </c>
      <c r="P31">
        <f t="shared" si="7"/>
        <v>4978</v>
      </c>
      <c r="Q31">
        <f>Q30+D31*0.5+E31+G31+H31</f>
        <v>14067</v>
      </c>
      <c r="R31">
        <f t="shared" si="11"/>
        <v>334</v>
      </c>
      <c r="S31" s="71">
        <f t="shared" si="12"/>
        <v>4.1749999999999998</v>
      </c>
    </row>
    <row r="32" spans="2:22" x14ac:dyDescent="0.15">
      <c r="B32" s="38">
        <v>41004</v>
      </c>
      <c r="C32" s="6"/>
      <c r="D32" s="52">
        <v>144</v>
      </c>
      <c r="E32" s="44">
        <v>192</v>
      </c>
      <c r="F32" s="53">
        <v>168</v>
      </c>
      <c r="G32" s="53"/>
      <c r="H32" s="53"/>
      <c r="J32" s="53">
        <v>20</v>
      </c>
      <c r="L32">
        <f t="shared" si="2"/>
        <v>4778</v>
      </c>
      <c r="M32">
        <f t="shared" si="3"/>
        <v>11574</v>
      </c>
      <c r="N32">
        <f t="shared" si="4"/>
        <v>6944</v>
      </c>
      <c r="O32">
        <f t="shared" si="0"/>
        <v>23296</v>
      </c>
      <c r="P32">
        <f t="shared" si="7"/>
        <v>4978</v>
      </c>
      <c r="Q32">
        <f>Q31+D32*0.5+E32+G32+H32</f>
        <v>14331</v>
      </c>
      <c r="R32">
        <f t="shared" si="11"/>
        <v>264</v>
      </c>
      <c r="S32" s="71">
        <f t="shared" si="12"/>
        <v>3.3</v>
      </c>
      <c r="T32" s="71">
        <f>SUM(S28:S32)</f>
        <v>19.212499999999999</v>
      </c>
      <c r="U32">
        <f>SUM(R28:R32)</f>
        <v>1537</v>
      </c>
      <c r="V32" t="s">
        <v>67</v>
      </c>
    </row>
    <row r="33" spans="2:19" x14ac:dyDescent="0.15">
      <c r="B33" s="38">
        <v>41005</v>
      </c>
      <c r="C33" s="6"/>
      <c r="D33" s="52">
        <v>144</v>
      </c>
      <c r="E33" s="44">
        <v>192</v>
      </c>
      <c r="F33" s="53">
        <v>168</v>
      </c>
      <c r="G33" s="53"/>
      <c r="H33" s="53"/>
      <c r="J33" s="53"/>
      <c r="L33">
        <f t="shared" si="2"/>
        <v>4922</v>
      </c>
      <c r="M33">
        <f t="shared" si="3"/>
        <v>11766</v>
      </c>
      <c r="N33">
        <f t="shared" si="4"/>
        <v>7112</v>
      </c>
      <c r="O33">
        <f t="shared" si="0"/>
        <v>23800</v>
      </c>
      <c r="P33">
        <f t="shared" si="7"/>
        <v>4978</v>
      </c>
      <c r="Q33">
        <f t="shared" ref="Q33:Q57" si="13">Q32+D33*0.5+E33+G33+H33</f>
        <v>14595</v>
      </c>
      <c r="R33">
        <f t="shared" si="11"/>
        <v>264</v>
      </c>
      <c r="S33" s="71">
        <f t="shared" si="12"/>
        <v>3.3</v>
      </c>
    </row>
    <row r="34" spans="2:19" x14ac:dyDescent="0.15">
      <c r="B34" s="37">
        <v>41006</v>
      </c>
      <c r="C34" s="6"/>
      <c r="D34" s="52">
        <v>144</v>
      </c>
      <c r="E34" s="44">
        <v>187</v>
      </c>
      <c r="F34" s="53">
        <v>168</v>
      </c>
      <c r="G34" s="53"/>
      <c r="H34" s="53">
        <v>36</v>
      </c>
      <c r="I34" s="55">
        <v>70</v>
      </c>
      <c r="J34" s="53">
        <v>38</v>
      </c>
      <c r="L34">
        <f t="shared" si="2"/>
        <v>5066</v>
      </c>
      <c r="M34">
        <f t="shared" si="3"/>
        <v>11953</v>
      </c>
      <c r="N34">
        <f t="shared" si="4"/>
        <v>7280</v>
      </c>
      <c r="O34">
        <f t="shared" si="0"/>
        <v>24299</v>
      </c>
      <c r="P34">
        <f t="shared" si="7"/>
        <v>5048</v>
      </c>
      <c r="Q34">
        <f t="shared" si="13"/>
        <v>14890</v>
      </c>
    </row>
    <row r="35" spans="2:19" x14ac:dyDescent="0.15">
      <c r="B35" s="37">
        <v>41007</v>
      </c>
      <c r="C35" s="6"/>
      <c r="D35" s="52">
        <v>144</v>
      </c>
      <c r="E35" s="44">
        <v>168</v>
      </c>
      <c r="F35" s="53">
        <v>168</v>
      </c>
      <c r="G35" s="53"/>
      <c r="H35" s="53"/>
      <c r="I35" s="55">
        <v>75</v>
      </c>
      <c r="J35" s="53"/>
      <c r="L35">
        <f t="shared" si="2"/>
        <v>5210</v>
      </c>
      <c r="M35">
        <f t="shared" si="3"/>
        <v>12121</v>
      </c>
      <c r="N35">
        <f t="shared" si="4"/>
        <v>7448</v>
      </c>
      <c r="O35">
        <f t="shared" si="0"/>
        <v>24779</v>
      </c>
      <c r="P35">
        <f t="shared" si="7"/>
        <v>5123</v>
      </c>
      <c r="Q35">
        <f t="shared" si="13"/>
        <v>15130</v>
      </c>
    </row>
    <row r="36" spans="2:19" x14ac:dyDescent="0.15">
      <c r="B36" s="37">
        <v>41008</v>
      </c>
      <c r="C36" s="6"/>
      <c r="D36" s="52">
        <v>144</v>
      </c>
      <c r="E36" s="44">
        <v>168</v>
      </c>
      <c r="F36" s="53">
        <v>168</v>
      </c>
      <c r="G36" s="53"/>
      <c r="H36" s="53"/>
      <c r="J36" s="53">
        <v>90</v>
      </c>
      <c r="L36">
        <f t="shared" si="2"/>
        <v>5354</v>
      </c>
      <c r="M36">
        <f t="shared" si="3"/>
        <v>12289</v>
      </c>
      <c r="N36">
        <f t="shared" si="4"/>
        <v>7616</v>
      </c>
      <c r="O36">
        <f t="shared" si="0"/>
        <v>25259</v>
      </c>
      <c r="P36">
        <f t="shared" si="7"/>
        <v>5123</v>
      </c>
      <c r="Q36">
        <f t="shared" si="13"/>
        <v>15370</v>
      </c>
    </row>
    <row r="37" spans="2:19" x14ac:dyDescent="0.15">
      <c r="B37" s="37">
        <v>41009</v>
      </c>
      <c r="C37" s="6"/>
      <c r="D37" s="52">
        <v>144</v>
      </c>
      <c r="E37" s="44">
        <v>168</v>
      </c>
      <c r="F37" s="53">
        <v>168</v>
      </c>
      <c r="G37" s="53"/>
      <c r="H37" s="53">
        <v>60</v>
      </c>
      <c r="I37" s="55">
        <v>80</v>
      </c>
      <c r="J37" s="53"/>
      <c r="L37">
        <f t="shared" si="2"/>
        <v>5498</v>
      </c>
      <c r="M37">
        <f t="shared" si="3"/>
        <v>12457</v>
      </c>
      <c r="N37">
        <f t="shared" si="4"/>
        <v>7784</v>
      </c>
      <c r="O37">
        <f t="shared" si="0"/>
        <v>25739</v>
      </c>
      <c r="P37">
        <f t="shared" si="7"/>
        <v>5203</v>
      </c>
      <c r="Q37">
        <f t="shared" si="13"/>
        <v>15670</v>
      </c>
    </row>
    <row r="38" spans="2:19" x14ac:dyDescent="0.15">
      <c r="B38" s="37">
        <v>41010</v>
      </c>
      <c r="C38" s="6"/>
      <c r="D38" s="52">
        <v>139</v>
      </c>
      <c r="E38" s="44">
        <v>162</v>
      </c>
      <c r="F38" s="53">
        <v>162</v>
      </c>
      <c r="G38" s="53"/>
      <c r="H38" s="53"/>
      <c r="J38" s="53"/>
      <c r="L38">
        <f t="shared" si="2"/>
        <v>5637</v>
      </c>
      <c r="M38">
        <f t="shared" si="3"/>
        <v>12619</v>
      </c>
      <c r="N38">
        <f t="shared" si="4"/>
        <v>7946</v>
      </c>
      <c r="O38">
        <f t="shared" si="0"/>
        <v>26202</v>
      </c>
      <c r="P38">
        <f t="shared" si="7"/>
        <v>5203</v>
      </c>
      <c r="Q38">
        <f t="shared" si="13"/>
        <v>15901.5</v>
      </c>
    </row>
    <row r="39" spans="2:19" x14ac:dyDescent="0.15">
      <c r="B39" s="37">
        <v>41011</v>
      </c>
      <c r="C39" s="39"/>
      <c r="D39" s="54">
        <v>144</v>
      </c>
      <c r="E39" s="55">
        <v>168</v>
      </c>
      <c r="F39" s="58">
        <v>168</v>
      </c>
      <c r="G39" s="58"/>
      <c r="H39" s="58"/>
      <c r="I39" s="55">
        <v>35</v>
      </c>
      <c r="J39" s="58"/>
      <c r="L39">
        <f t="shared" si="2"/>
        <v>5781</v>
      </c>
      <c r="M39">
        <f t="shared" si="3"/>
        <v>12787</v>
      </c>
      <c r="N39">
        <f t="shared" si="4"/>
        <v>8114</v>
      </c>
      <c r="O39">
        <f t="shared" si="0"/>
        <v>26682</v>
      </c>
      <c r="P39">
        <f t="shared" si="7"/>
        <v>5238</v>
      </c>
      <c r="Q39">
        <f t="shared" si="13"/>
        <v>16141.5</v>
      </c>
    </row>
    <row r="40" spans="2:19" x14ac:dyDescent="0.15">
      <c r="B40" s="37">
        <v>41012</v>
      </c>
      <c r="C40" s="39"/>
      <c r="D40" s="54">
        <v>144</v>
      </c>
      <c r="E40" s="55">
        <v>168</v>
      </c>
      <c r="F40" s="58">
        <v>168</v>
      </c>
      <c r="G40" s="58"/>
      <c r="H40" s="58">
        <v>60</v>
      </c>
      <c r="J40" s="58">
        <v>195</v>
      </c>
      <c r="L40">
        <f t="shared" si="2"/>
        <v>5925</v>
      </c>
      <c r="M40">
        <f t="shared" si="3"/>
        <v>12955</v>
      </c>
      <c r="N40">
        <f t="shared" si="4"/>
        <v>8282</v>
      </c>
      <c r="O40">
        <f t="shared" ref="O40:O72" si="14">L40+M40+N40</f>
        <v>27162</v>
      </c>
      <c r="P40">
        <f t="shared" si="7"/>
        <v>5238</v>
      </c>
      <c r="Q40">
        <f t="shared" si="13"/>
        <v>16441.5</v>
      </c>
    </row>
    <row r="41" spans="2:19" x14ac:dyDescent="0.15">
      <c r="B41" s="37">
        <v>41013</v>
      </c>
      <c r="C41" s="39"/>
      <c r="D41" s="54">
        <v>144</v>
      </c>
      <c r="E41" s="55">
        <v>168</v>
      </c>
      <c r="F41" s="58">
        <v>168</v>
      </c>
      <c r="G41" s="58"/>
      <c r="H41" s="58"/>
      <c r="I41" s="55">
        <v>25</v>
      </c>
      <c r="J41" s="58"/>
      <c r="L41">
        <f t="shared" ref="L41:L72" si="15">D41+L40</f>
        <v>6069</v>
      </c>
      <c r="M41">
        <f t="shared" ref="M41:M72" si="16">E41+M40</f>
        <v>13123</v>
      </c>
      <c r="N41">
        <f t="shared" ref="N41:N72" si="17">F41+N40</f>
        <v>8450</v>
      </c>
      <c r="O41">
        <f t="shared" si="14"/>
        <v>27642</v>
      </c>
      <c r="P41">
        <f t="shared" si="7"/>
        <v>5263</v>
      </c>
      <c r="Q41">
        <f t="shared" si="13"/>
        <v>16681.5</v>
      </c>
    </row>
    <row r="42" spans="2:19" x14ac:dyDescent="0.15">
      <c r="B42" s="37">
        <v>41014</v>
      </c>
      <c r="C42" s="39"/>
      <c r="D42" s="54">
        <v>144</v>
      </c>
      <c r="E42" s="55">
        <v>167</v>
      </c>
      <c r="F42" s="58">
        <v>168</v>
      </c>
      <c r="G42" s="58"/>
      <c r="H42" s="58"/>
      <c r="J42" s="58">
        <v>140</v>
      </c>
      <c r="L42">
        <f t="shared" si="15"/>
        <v>6213</v>
      </c>
      <c r="M42">
        <f t="shared" si="16"/>
        <v>13290</v>
      </c>
      <c r="N42">
        <f t="shared" si="17"/>
        <v>8618</v>
      </c>
      <c r="O42">
        <f t="shared" si="14"/>
        <v>28121</v>
      </c>
      <c r="P42">
        <f t="shared" si="7"/>
        <v>5263</v>
      </c>
      <c r="Q42">
        <f t="shared" si="13"/>
        <v>16920.5</v>
      </c>
    </row>
    <row r="43" spans="2:19" x14ac:dyDescent="0.15">
      <c r="B43" s="37">
        <v>41015</v>
      </c>
      <c r="C43" s="39"/>
      <c r="D43" s="54">
        <v>144</v>
      </c>
      <c r="E43" s="55">
        <v>168</v>
      </c>
      <c r="F43" s="58">
        <v>168</v>
      </c>
      <c r="G43" s="58"/>
      <c r="H43" s="58">
        <v>45</v>
      </c>
      <c r="J43" s="58"/>
      <c r="L43">
        <f t="shared" si="15"/>
        <v>6357</v>
      </c>
      <c r="M43">
        <f t="shared" si="16"/>
        <v>13458</v>
      </c>
      <c r="N43">
        <f t="shared" si="17"/>
        <v>8786</v>
      </c>
      <c r="O43">
        <f t="shared" si="14"/>
        <v>28601</v>
      </c>
      <c r="P43">
        <f t="shared" si="7"/>
        <v>5263</v>
      </c>
      <c r="Q43">
        <f t="shared" si="13"/>
        <v>17205.5</v>
      </c>
      <c r="S43" s="50"/>
    </row>
    <row r="44" spans="2:19" x14ac:dyDescent="0.15">
      <c r="B44" s="37">
        <v>41016</v>
      </c>
      <c r="C44" s="39"/>
      <c r="D44" s="54">
        <v>144</v>
      </c>
      <c r="E44" s="55">
        <v>168</v>
      </c>
      <c r="F44" s="58">
        <v>168</v>
      </c>
      <c r="G44" s="58"/>
      <c r="H44" s="58"/>
      <c r="J44" s="58">
        <v>140</v>
      </c>
      <c r="L44">
        <f t="shared" si="15"/>
        <v>6501</v>
      </c>
      <c r="M44">
        <f t="shared" si="16"/>
        <v>13626</v>
      </c>
      <c r="N44">
        <f t="shared" si="17"/>
        <v>8954</v>
      </c>
      <c r="O44">
        <f t="shared" si="14"/>
        <v>29081</v>
      </c>
      <c r="P44">
        <f t="shared" si="7"/>
        <v>5263</v>
      </c>
      <c r="Q44">
        <f t="shared" si="13"/>
        <v>17445.5</v>
      </c>
      <c r="S44" s="50"/>
    </row>
    <row r="45" spans="2:19" x14ac:dyDescent="0.15">
      <c r="B45" s="37">
        <v>41017</v>
      </c>
      <c r="C45" s="39"/>
      <c r="D45" s="54">
        <v>144</v>
      </c>
      <c r="E45" s="55">
        <v>168</v>
      </c>
      <c r="F45" s="58">
        <v>168</v>
      </c>
      <c r="G45" s="58"/>
      <c r="H45" s="58"/>
      <c r="I45" s="55">
        <v>30</v>
      </c>
      <c r="J45" s="58"/>
      <c r="L45">
        <f t="shared" si="15"/>
        <v>6645</v>
      </c>
      <c r="M45">
        <f t="shared" si="16"/>
        <v>13794</v>
      </c>
      <c r="N45">
        <f t="shared" si="17"/>
        <v>9122</v>
      </c>
      <c r="O45">
        <f t="shared" si="14"/>
        <v>29561</v>
      </c>
      <c r="P45">
        <f t="shared" si="7"/>
        <v>5293</v>
      </c>
      <c r="Q45">
        <f t="shared" si="13"/>
        <v>17685.5</v>
      </c>
      <c r="S45" s="50"/>
    </row>
    <row r="46" spans="2:19" x14ac:dyDescent="0.15">
      <c r="B46" s="37">
        <v>41018</v>
      </c>
      <c r="C46" s="39"/>
      <c r="D46" s="54">
        <v>144</v>
      </c>
      <c r="E46" s="55">
        <v>168</v>
      </c>
      <c r="F46" s="58">
        <v>168</v>
      </c>
      <c r="G46" s="58"/>
      <c r="H46" s="58">
        <v>47</v>
      </c>
      <c r="J46" s="58">
        <v>40</v>
      </c>
      <c r="L46">
        <f t="shared" si="15"/>
        <v>6789</v>
      </c>
      <c r="M46">
        <f t="shared" si="16"/>
        <v>13962</v>
      </c>
      <c r="N46">
        <f t="shared" si="17"/>
        <v>9290</v>
      </c>
      <c r="O46">
        <f t="shared" si="14"/>
        <v>30041</v>
      </c>
      <c r="P46">
        <f t="shared" ref="P46:P72" si="18">P45+I46</f>
        <v>5293</v>
      </c>
      <c r="Q46">
        <f t="shared" si="13"/>
        <v>17972.5</v>
      </c>
      <c r="S46" s="51"/>
    </row>
    <row r="47" spans="2:19" x14ac:dyDescent="0.15">
      <c r="B47" s="37">
        <v>41019</v>
      </c>
      <c r="C47" s="39"/>
      <c r="D47" s="54">
        <v>134</v>
      </c>
      <c r="E47" s="55">
        <v>168</v>
      </c>
      <c r="F47" s="58">
        <v>144</v>
      </c>
      <c r="G47" s="58"/>
      <c r="H47" s="58"/>
      <c r="J47" s="58">
        <v>100</v>
      </c>
      <c r="L47">
        <f t="shared" si="15"/>
        <v>6923</v>
      </c>
      <c r="M47">
        <f t="shared" si="16"/>
        <v>14130</v>
      </c>
      <c r="N47">
        <f t="shared" si="17"/>
        <v>9434</v>
      </c>
      <c r="O47">
        <f t="shared" si="14"/>
        <v>30487</v>
      </c>
      <c r="P47">
        <f t="shared" si="18"/>
        <v>5293</v>
      </c>
      <c r="Q47">
        <f t="shared" si="13"/>
        <v>18207.5</v>
      </c>
      <c r="S47" s="51"/>
    </row>
    <row r="48" spans="2:19" x14ac:dyDescent="0.15">
      <c r="B48" s="37">
        <v>41020</v>
      </c>
      <c r="C48" s="39"/>
      <c r="D48" s="54">
        <v>139</v>
      </c>
      <c r="E48" s="55">
        <v>169</v>
      </c>
      <c r="F48" s="58">
        <v>154</v>
      </c>
      <c r="G48" s="58"/>
      <c r="H48" s="58"/>
      <c r="J48" s="58">
        <v>140</v>
      </c>
      <c r="L48">
        <f t="shared" si="15"/>
        <v>7062</v>
      </c>
      <c r="M48">
        <f t="shared" si="16"/>
        <v>14299</v>
      </c>
      <c r="N48">
        <f t="shared" si="17"/>
        <v>9588</v>
      </c>
      <c r="O48">
        <f t="shared" si="14"/>
        <v>30949</v>
      </c>
      <c r="P48">
        <f t="shared" si="18"/>
        <v>5293</v>
      </c>
      <c r="Q48">
        <f t="shared" si="13"/>
        <v>18446</v>
      </c>
      <c r="S48" s="50"/>
    </row>
    <row r="49" spans="2:19" x14ac:dyDescent="0.15">
      <c r="B49" s="37">
        <v>41021</v>
      </c>
      <c r="C49" s="39"/>
      <c r="D49" s="54">
        <v>144</v>
      </c>
      <c r="E49" s="55">
        <v>168</v>
      </c>
      <c r="F49" s="58">
        <v>161</v>
      </c>
      <c r="G49" s="58"/>
      <c r="H49" s="58">
        <v>50</v>
      </c>
      <c r="I49" s="55">
        <v>50</v>
      </c>
      <c r="J49" s="58">
        <v>200</v>
      </c>
      <c r="L49">
        <f t="shared" si="15"/>
        <v>7206</v>
      </c>
      <c r="M49">
        <f t="shared" si="16"/>
        <v>14467</v>
      </c>
      <c r="N49">
        <f t="shared" si="17"/>
        <v>9749</v>
      </c>
      <c r="O49">
        <f t="shared" si="14"/>
        <v>31422</v>
      </c>
      <c r="P49">
        <f t="shared" si="18"/>
        <v>5343</v>
      </c>
      <c r="Q49">
        <f t="shared" si="13"/>
        <v>18736</v>
      </c>
      <c r="S49" s="50"/>
    </row>
    <row r="50" spans="2:19" x14ac:dyDescent="0.15">
      <c r="B50" s="37">
        <v>41022</v>
      </c>
      <c r="C50" s="39"/>
      <c r="D50" s="54">
        <v>143</v>
      </c>
      <c r="E50" s="55">
        <v>166</v>
      </c>
      <c r="F50" s="58">
        <v>160</v>
      </c>
      <c r="G50" s="58"/>
      <c r="H50" s="58"/>
      <c r="J50" s="58">
        <v>140</v>
      </c>
      <c r="L50">
        <f t="shared" si="15"/>
        <v>7349</v>
      </c>
      <c r="M50">
        <f t="shared" si="16"/>
        <v>14633</v>
      </c>
      <c r="N50">
        <f t="shared" si="17"/>
        <v>9909</v>
      </c>
      <c r="O50">
        <f t="shared" si="14"/>
        <v>31891</v>
      </c>
      <c r="P50">
        <f t="shared" si="18"/>
        <v>5343</v>
      </c>
      <c r="Q50">
        <f t="shared" si="13"/>
        <v>18973.5</v>
      </c>
      <c r="S50" s="50"/>
    </row>
    <row r="51" spans="2:19" x14ac:dyDescent="0.15">
      <c r="B51" s="37">
        <v>41023</v>
      </c>
      <c r="C51" s="39"/>
      <c r="D51" s="54">
        <v>143</v>
      </c>
      <c r="E51" s="55">
        <v>167</v>
      </c>
      <c r="F51" s="58">
        <v>163</v>
      </c>
      <c r="G51" s="58"/>
      <c r="H51" s="58"/>
      <c r="J51" s="58">
        <v>165</v>
      </c>
      <c r="L51">
        <f t="shared" si="15"/>
        <v>7492</v>
      </c>
      <c r="M51">
        <f t="shared" si="16"/>
        <v>14800</v>
      </c>
      <c r="N51">
        <f t="shared" si="17"/>
        <v>10072</v>
      </c>
      <c r="O51">
        <f t="shared" si="14"/>
        <v>32364</v>
      </c>
      <c r="P51">
        <f t="shared" si="18"/>
        <v>5343</v>
      </c>
      <c r="Q51">
        <f t="shared" si="13"/>
        <v>19212</v>
      </c>
      <c r="S51" s="50"/>
    </row>
    <row r="52" spans="2:19" x14ac:dyDescent="0.15">
      <c r="B52" s="37">
        <v>41024</v>
      </c>
      <c r="C52" s="39"/>
      <c r="D52" s="54">
        <v>143</v>
      </c>
      <c r="E52" s="55">
        <v>168</v>
      </c>
      <c r="F52" s="58">
        <v>164</v>
      </c>
      <c r="G52" s="58"/>
      <c r="H52" s="58">
        <v>38</v>
      </c>
      <c r="J52" s="58">
        <v>210</v>
      </c>
      <c r="L52">
        <f t="shared" si="15"/>
        <v>7635</v>
      </c>
      <c r="M52">
        <f t="shared" si="16"/>
        <v>14968</v>
      </c>
      <c r="N52">
        <f t="shared" si="17"/>
        <v>10236</v>
      </c>
      <c r="O52">
        <f t="shared" si="14"/>
        <v>32839</v>
      </c>
      <c r="P52">
        <f t="shared" si="18"/>
        <v>5343</v>
      </c>
      <c r="Q52">
        <f t="shared" si="13"/>
        <v>19489.5</v>
      </c>
      <c r="S52" s="50"/>
    </row>
    <row r="53" spans="2:19" x14ac:dyDescent="0.15">
      <c r="B53" s="37">
        <v>41025</v>
      </c>
      <c r="C53" s="39"/>
      <c r="D53" s="54">
        <v>145</v>
      </c>
      <c r="E53" s="55">
        <v>167</v>
      </c>
      <c r="F53" s="58">
        <v>161</v>
      </c>
      <c r="G53" s="58"/>
      <c r="H53" s="58"/>
      <c r="I53" s="55">
        <v>47.5</v>
      </c>
      <c r="J53" s="58">
        <v>130</v>
      </c>
      <c r="L53">
        <f t="shared" si="15"/>
        <v>7780</v>
      </c>
      <c r="M53">
        <f t="shared" si="16"/>
        <v>15135</v>
      </c>
      <c r="N53">
        <f t="shared" si="17"/>
        <v>10397</v>
      </c>
      <c r="O53">
        <f t="shared" si="14"/>
        <v>33312</v>
      </c>
      <c r="P53">
        <f t="shared" si="18"/>
        <v>5390.5</v>
      </c>
      <c r="Q53">
        <f t="shared" si="13"/>
        <v>19729</v>
      </c>
      <c r="S53" s="50"/>
    </row>
    <row r="54" spans="2:19" x14ac:dyDescent="0.15">
      <c r="B54" s="37">
        <v>41026</v>
      </c>
      <c r="C54" s="39"/>
      <c r="D54" s="54">
        <v>200</v>
      </c>
      <c r="E54" s="55">
        <v>167</v>
      </c>
      <c r="F54" s="58">
        <v>161</v>
      </c>
      <c r="G54" s="58"/>
      <c r="H54" s="58"/>
      <c r="J54" s="58">
        <v>85</v>
      </c>
      <c r="L54">
        <f t="shared" si="15"/>
        <v>7980</v>
      </c>
      <c r="M54">
        <f t="shared" si="16"/>
        <v>15302</v>
      </c>
      <c r="N54">
        <f t="shared" si="17"/>
        <v>10558</v>
      </c>
      <c r="O54">
        <f t="shared" si="14"/>
        <v>33840</v>
      </c>
      <c r="P54">
        <f t="shared" si="18"/>
        <v>5390.5</v>
      </c>
      <c r="Q54">
        <f t="shared" si="13"/>
        <v>19996</v>
      </c>
      <c r="S54" s="50"/>
    </row>
    <row r="55" spans="2:19" x14ac:dyDescent="0.15">
      <c r="B55" s="37">
        <v>41027</v>
      </c>
      <c r="C55" s="39"/>
      <c r="D55" s="54">
        <v>240</v>
      </c>
      <c r="E55" s="55">
        <v>168</v>
      </c>
      <c r="F55" s="58">
        <v>163</v>
      </c>
      <c r="G55" s="58"/>
      <c r="H55" s="58">
        <v>43</v>
      </c>
      <c r="J55" s="58"/>
      <c r="L55">
        <f t="shared" si="15"/>
        <v>8220</v>
      </c>
      <c r="M55">
        <f t="shared" si="16"/>
        <v>15470</v>
      </c>
      <c r="N55">
        <f t="shared" si="17"/>
        <v>10721</v>
      </c>
      <c r="O55">
        <f t="shared" si="14"/>
        <v>34411</v>
      </c>
      <c r="P55">
        <f t="shared" si="18"/>
        <v>5390.5</v>
      </c>
      <c r="Q55">
        <f t="shared" si="13"/>
        <v>20327</v>
      </c>
    </row>
    <row r="56" spans="2:19" x14ac:dyDescent="0.15">
      <c r="B56" s="37">
        <v>41028</v>
      </c>
      <c r="C56" s="39"/>
      <c r="D56" s="54">
        <v>185</v>
      </c>
      <c r="E56" s="55">
        <v>167</v>
      </c>
      <c r="F56" s="58">
        <v>159</v>
      </c>
      <c r="G56" s="58"/>
      <c r="H56" s="58"/>
      <c r="J56" s="58"/>
      <c r="L56">
        <f t="shared" si="15"/>
        <v>8405</v>
      </c>
      <c r="M56">
        <f t="shared" si="16"/>
        <v>15637</v>
      </c>
      <c r="N56">
        <f t="shared" si="17"/>
        <v>10880</v>
      </c>
      <c r="O56">
        <f t="shared" si="14"/>
        <v>34922</v>
      </c>
      <c r="P56">
        <f t="shared" si="18"/>
        <v>5390.5</v>
      </c>
      <c r="Q56">
        <f t="shared" si="13"/>
        <v>20586.5</v>
      </c>
    </row>
    <row r="57" spans="2:19" x14ac:dyDescent="0.15">
      <c r="B57" s="40">
        <v>41029</v>
      </c>
      <c r="C57" s="41"/>
      <c r="D57" s="59">
        <v>144</v>
      </c>
      <c r="E57" s="60">
        <v>166</v>
      </c>
      <c r="F57" s="55">
        <v>156</v>
      </c>
      <c r="G57" s="55"/>
      <c r="H57" s="55"/>
      <c r="J57" s="55"/>
      <c r="L57">
        <f t="shared" si="15"/>
        <v>8549</v>
      </c>
      <c r="M57">
        <f t="shared" si="16"/>
        <v>15803</v>
      </c>
      <c r="N57">
        <f t="shared" si="17"/>
        <v>11036</v>
      </c>
      <c r="O57">
        <f t="shared" si="14"/>
        <v>35388</v>
      </c>
      <c r="P57">
        <f t="shared" si="18"/>
        <v>5390.5</v>
      </c>
      <c r="Q57">
        <f t="shared" si="13"/>
        <v>20824.5</v>
      </c>
    </row>
    <row r="58" spans="2:19" x14ac:dyDescent="0.15">
      <c r="B58" s="37">
        <v>41030</v>
      </c>
      <c r="C58" s="39"/>
      <c r="D58" s="61">
        <v>144</v>
      </c>
      <c r="E58" s="62">
        <v>166</v>
      </c>
      <c r="F58" s="55">
        <v>157</v>
      </c>
      <c r="G58" s="55"/>
      <c r="H58" s="55"/>
      <c r="J58" s="55"/>
      <c r="L58">
        <f t="shared" si="15"/>
        <v>8693</v>
      </c>
      <c r="M58">
        <f t="shared" si="16"/>
        <v>15969</v>
      </c>
      <c r="N58">
        <f t="shared" si="17"/>
        <v>11193</v>
      </c>
      <c r="O58">
        <f t="shared" si="14"/>
        <v>35855</v>
      </c>
      <c r="P58">
        <f t="shared" si="18"/>
        <v>5390.5</v>
      </c>
    </row>
    <row r="59" spans="2:19" x14ac:dyDescent="0.15">
      <c r="B59" s="37">
        <v>41031</v>
      </c>
      <c r="C59" s="39"/>
      <c r="D59" s="54">
        <v>143</v>
      </c>
      <c r="E59" s="55">
        <v>168</v>
      </c>
      <c r="F59" s="55">
        <v>163</v>
      </c>
      <c r="G59" s="55"/>
      <c r="H59" s="55">
        <v>55</v>
      </c>
      <c r="J59" s="55"/>
      <c r="L59">
        <f t="shared" si="15"/>
        <v>8836</v>
      </c>
      <c r="M59">
        <f t="shared" si="16"/>
        <v>16137</v>
      </c>
      <c r="N59">
        <f t="shared" si="17"/>
        <v>11356</v>
      </c>
      <c r="O59">
        <f t="shared" si="14"/>
        <v>36329</v>
      </c>
      <c r="P59">
        <f t="shared" si="18"/>
        <v>5390.5</v>
      </c>
    </row>
    <row r="60" spans="2:19" x14ac:dyDescent="0.15">
      <c r="B60" s="37">
        <v>41032</v>
      </c>
      <c r="C60" s="39"/>
      <c r="D60" s="54">
        <v>143</v>
      </c>
      <c r="E60" s="55">
        <v>168</v>
      </c>
      <c r="F60" s="55">
        <v>165</v>
      </c>
      <c r="G60" s="55"/>
      <c r="H60" s="55"/>
      <c r="J60" s="55"/>
      <c r="L60">
        <f t="shared" si="15"/>
        <v>8979</v>
      </c>
      <c r="M60">
        <f t="shared" si="16"/>
        <v>16305</v>
      </c>
      <c r="N60">
        <f t="shared" si="17"/>
        <v>11521</v>
      </c>
      <c r="O60">
        <f t="shared" si="14"/>
        <v>36805</v>
      </c>
      <c r="P60">
        <f t="shared" si="18"/>
        <v>5390.5</v>
      </c>
    </row>
    <row r="61" spans="2:19" x14ac:dyDescent="0.15">
      <c r="B61" s="37">
        <v>41033</v>
      </c>
      <c r="C61" s="39"/>
      <c r="D61" s="54">
        <v>144</v>
      </c>
      <c r="E61" s="55">
        <v>167</v>
      </c>
      <c r="F61" s="55">
        <v>195</v>
      </c>
      <c r="G61" s="55"/>
      <c r="H61" s="55"/>
      <c r="J61" s="55"/>
      <c r="L61">
        <f t="shared" si="15"/>
        <v>9123</v>
      </c>
      <c r="M61">
        <f t="shared" si="16"/>
        <v>16472</v>
      </c>
      <c r="N61">
        <f t="shared" si="17"/>
        <v>11716</v>
      </c>
      <c r="O61">
        <f t="shared" si="14"/>
        <v>37311</v>
      </c>
      <c r="P61">
        <f t="shared" si="18"/>
        <v>5390.5</v>
      </c>
    </row>
    <row r="62" spans="2:19" x14ac:dyDescent="0.15">
      <c r="B62" s="37">
        <v>41034</v>
      </c>
      <c r="C62" s="39"/>
      <c r="D62" s="54">
        <v>144</v>
      </c>
      <c r="E62" s="55">
        <v>168</v>
      </c>
      <c r="F62" s="55">
        <v>216</v>
      </c>
      <c r="G62" s="55"/>
      <c r="H62" s="55"/>
      <c r="J62" s="55"/>
      <c r="L62">
        <f t="shared" si="15"/>
        <v>9267</v>
      </c>
      <c r="M62">
        <f t="shared" si="16"/>
        <v>16640</v>
      </c>
      <c r="N62">
        <f t="shared" si="17"/>
        <v>11932</v>
      </c>
      <c r="O62">
        <f t="shared" si="14"/>
        <v>37839</v>
      </c>
      <c r="P62">
        <f t="shared" si="18"/>
        <v>5390.5</v>
      </c>
    </row>
    <row r="63" spans="2:19" x14ac:dyDescent="0.15">
      <c r="B63" s="37">
        <v>41035</v>
      </c>
      <c r="C63" s="39"/>
      <c r="D63" s="54">
        <v>172</v>
      </c>
      <c r="E63" s="55">
        <v>168</v>
      </c>
      <c r="F63" s="55">
        <v>216</v>
      </c>
      <c r="G63" s="55"/>
      <c r="H63" s="55">
        <v>58</v>
      </c>
      <c r="J63" s="55"/>
      <c r="L63">
        <f t="shared" si="15"/>
        <v>9439</v>
      </c>
      <c r="M63">
        <f t="shared" si="16"/>
        <v>16808</v>
      </c>
      <c r="N63">
        <f t="shared" si="17"/>
        <v>12148</v>
      </c>
      <c r="O63">
        <f t="shared" si="14"/>
        <v>38395</v>
      </c>
      <c r="P63">
        <f t="shared" si="18"/>
        <v>5390.5</v>
      </c>
    </row>
    <row r="64" spans="2:19" x14ac:dyDescent="0.15">
      <c r="B64" s="37">
        <v>41036</v>
      </c>
      <c r="C64" s="39"/>
      <c r="D64" s="54">
        <v>192</v>
      </c>
      <c r="E64" s="55">
        <v>168</v>
      </c>
      <c r="F64" s="55">
        <v>216</v>
      </c>
      <c r="G64" s="55"/>
      <c r="H64" s="55"/>
      <c r="J64" s="55"/>
      <c r="L64">
        <f t="shared" si="15"/>
        <v>9631</v>
      </c>
      <c r="M64">
        <f t="shared" si="16"/>
        <v>16976</v>
      </c>
      <c r="N64">
        <f t="shared" si="17"/>
        <v>12364</v>
      </c>
      <c r="O64">
        <f t="shared" si="14"/>
        <v>38971</v>
      </c>
      <c r="P64">
        <f t="shared" si="18"/>
        <v>5390.5</v>
      </c>
    </row>
    <row r="65" spans="2:16" x14ac:dyDescent="0.15">
      <c r="B65" s="37">
        <v>41037</v>
      </c>
      <c r="C65" s="39"/>
      <c r="D65" s="54">
        <v>192</v>
      </c>
      <c r="E65" s="55">
        <v>168</v>
      </c>
      <c r="F65" s="55">
        <v>216</v>
      </c>
      <c r="G65" s="55"/>
      <c r="H65" s="55"/>
      <c r="J65" s="55"/>
      <c r="L65">
        <f t="shared" si="15"/>
        <v>9823</v>
      </c>
      <c r="M65">
        <f t="shared" si="16"/>
        <v>17144</v>
      </c>
      <c r="N65">
        <f t="shared" si="17"/>
        <v>12580</v>
      </c>
      <c r="O65">
        <f t="shared" si="14"/>
        <v>39547</v>
      </c>
      <c r="P65">
        <f t="shared" si="18"/>
        <v>5390.5</v>
      </c>
    </row>
    <row r="66" spans="2:16" x14ac:dyDescent="0.15">
      <c r="B66" s="37">
        <v>41038</v>
      </c>
      <c r="C66" s="39"/>
      <c r="D66" s="54">
        <v>192</v>
      </c>
      <c r="E66" s="55">
        <v>168</v>
      </c>
      <c r="F66" s="55">
        <v>216</v>
      </c>
      <c r="G66" s="55"/>
      <c r="H66" s="55"/>
      <c r="J66" s="55"/>
      <c r="L66">
        <f t="shared" si="15"/>
        <v>10015</v>
      </c>
      <c r="M66">
        <f t="shared" si="16"/>
        <v>17312</v>
      </c>
      <c r="N66">
        <f t="shared" si="17"/>
        <v>12796</v>
      </c>
      <c r="O66">
        <f t="shared" si="14"/>
        <v>40123</v>
      </c>
      <c r="P66">
        <f t="shared" si="18"/>
        <v>5390.5</v>
      </c>
    </row>
    <row r="67" spans="2:16" x14ac:dyDescent="0.15">
      <c r="B67" s="37">
        <v>41039</v>
      </c>
      <c r="C67" s="39"/>
      <c r="D67" s="54">
        <v>192</v>
      </c>
      <c r="E67" s="55">
        <v>167</v>
      </c>
      <c r="F67" s="55">
        <v>216</v>
      </c>
      <c r="G67" s="55"/>
      <c r="H67" s="55">
        <v>56</v>
      </c>
      <c r="J67" s="55"/>
      <c r="L67">
        <f t="shared" si="15"/>
        <v>10207</v>
      </c>
      <c r="M67">
        <f t="shared" si="16"/>
        <v>17479</v>
      </c>
      <c r="N67">
        <f t="shared" si="17"/>
        <v>13012</v>
      </c>
      <c r="O67">
        <f t="shared" si="14"/>
        <v>40698</v>
      </c>
      <c r="P67">
        <f t="shared" si="18"/>
        <v>5390.5</v>
      </c>
    </row>
    <row r="68" spans="2:16" x14ac:dyDescent="0.15">
      <c r="B68" s="38">
        <v>41040</v>
      </c>
      <c r="C68" s="39"/>
      <c r="D68" s="54">
        <v>191</v>
      </c>
      <c r="E68" s="55">
        <v>168</v>
      </c>
      <c r="F68" s="55">
        <v>216</v>
      </c>
      <c r="G68" s="55"/>
      <c r="H68" s="55"/>
      <c r="J68" s="55"/>
      <c r="L68">
        <f t="shared" si="15"/>
        <v>10398</v>
      </c>
      <c r="M68">
        <f t="shared" si="16"/>
        <v>17647</v>
      </c>
      <c r="N68">
        <f t="shared" si="17"/>
        <v>13228</v>
      </c>
      <c r="O68">
        <f t="shared" si="14"/>
        <v>41273</v>
      </c>
      <c r="P68">
        <f t="shared" si="18"/>
        <v>5390.5</v>
      </c>
    </row>
    <row r="69" spans="2:16" x14ac:dyDescent="0.15">
      <c r="B69" s="37">
        <v>41041</v>
      </c>
      <c r="C69" s="39"/>
      <c r="D69" s="54">
        <v>190</v>
      </c>
      <c r="E69" s="55">
        <v>167</v>
      </c>
      <c r="F69" s="55">
        <v>235</v>
      </c>
      <c r="G69" s="55"/>
      <c r="H69" s="55"/>
      <c r="J69" s="55"/>
      <c r="L69">
        <f t="shared" si="15"/>
        <v>10588</v>
      </c>
      <c r="M69">
        <f t="shared" si="16"/>
        <v>17814</v>
      </c>
      <c r="N69">
        <f t="shared" si="17"/>
        <v>13463</v>
      </c>
      <c r="O69">
        <f t="shared" si="14"/>
        <v>41865</v>
      </c>
      <c r="P69">
        <f t="shared" si="18"/>
        <v>5390.5</v>
      </c>
    </row>
    <row r="70" spans="2:16" x14ac:dyDescent="0.15">
      <c r="B70" s="37">
        <v>41042</v>
      </c>
      <c r="C70" s="39"/>
      <c r="D70" s="54">
        <v>191</v>
      </c>
      <c r="E70" s="55">
        <v>166</v>
      </c>
      <c r="F70" s="55">
        <v>287</v>
      </c>
      <c r="G70" s="55"/>
      <c r="H70" s="55"/>
      <c r="J70" s="55"/>
      <c r="L70">
        <f t="shared" si="15"/>
        <v>10779</v>
      </c>
      <c r="M70">
        <f t="shared" si="16"/>
        <v>17980</v>
      </c>
      <c r="N70">
        <f t="shared" si="17"/>
        <v>13750</v>
      </c>
      <c r="O70">
        <f t="shared" si="14"/>
        <v>42509</v>
      </c>
      <c r="P70">
        <f t="shared" si="18"/>
        <v>5390.5</v>
      </c>
    </row>
    <row r="71" spans="2:16" x14ac:dyDescent="0.15">
      <c r="B71" s="37">
        <v>41043</v>
      </c>
      <c r="C71" s="39"/>
      <c r="D71" s="54">
        <v>192</v>
      </c>
      <c r="E71" s="55">
        <v>168</v>
      </c>
      <c r="F71" s="55">
        <v>337</v>
      </c>
      <c r="G71" s="55"/>
      <c r="H71" s="55">
        <v>56</v>
      </c>
      <c r="J71" s="55"/>
      <c r="L71">
        <f t="shared" si="15"/>
        <v>10971</v>
      </c>
      <c r="M71">
        <f t="shared" si="16"/>
        <v>18148</v>
      </c>
      <c r="N71">
        <f t="shared" si="17"/>
        <v>14087</v>
      </c>
      <c r="O71">
        <f t="shared" si="14"/>
        <v>43206</v>
      </c>
      <c r="P71">
        <f t="shared" si="18"/>
        <v>5390.5</v>
      </c>
    </row>
    <row r="72" spans="2:16" x14ac:dyDescent="0.15">
      <c r="B72" s="37">
        <v>41044</v>
      </c>
      <c r="C72" s="39"/>
      <c r="D72" s="54">
        <v>213</v>
      </c>
      <c r="E72" s="55">
        <v>168</v>
      </c>
      <c r="F72" s="55">
        <v>370</v>
      </c>
      <c r="G72" s="55"/>
      <c r="H72" s="55"/>
      <c r="J72" s="55"/>
      <c r="L72">
        <f t="shared" si="15"/>
        <v>11184</v>
      </c>
      <c r="M72">
        <f t="shared" si="16"/>
        <v>18316</v>
      </c>
      <c r="N72">
        <f t="shared" si="17"/>
        <v>14457</v>
      </c>
      <c r="O72">
        <f t="shared" si="14"/>
        <v>43957</v>
      </c>
      <c r="P72">
        <f t="shared" si="18"/>
        <v>5390.5</v>
      </c>
    </row>
    <row r="73" spans="2:16" x14ac:dyDescent="0.15">
      <c r="B73" s="37">
        <v>41045</v>
      </c>
      <c r="C73" s="39"/>
      <c r="D73" s="25">
        <f>SUM(D8:D72)</f>
        <v>11184</v>
      </c>
      <c r="E73" s="25">
        <f t="shared" ref="E73" si="19">SUM(E9:E72)</f>
        <v>18316</v>
      </c>
      <c r="F73" s="25">
        <f>SUM(F9:F72)</f>
        <v>14457</v>
      </c>
      <c r="G73" s="25">
        <f>SUM(G9:G72)</f>
        <v>90</v>
      </c>
      <c r="H73" s="25">
        <f>SUM(H9:H57)</f>
        <v>657</v>
      </c>
      <c r="I73" s="25">
        <f>SUM(I9:I72)</f>
        <v>5390.5</v>
      </c>
      <c r="J73" s="25">
        <f>SUM(J9:J72)</f>
        <v>3306</v>
      </c>
    </row>
    <row r="74" spans="2:16" x14ac:dyDescent="0.15">
      <c r="B74" s="37">
        <v>41046</v>
      </c>
      <c r="C74" s="39"/>
      <c r="D74" s="19"/>
      <c r="E74" s="35"/>
      <c r="F74" s="25"/>
      <c r="G74" s="25"/>
      <c r="H74" s="25"/>
      <c r="J74" s="25"/>
    </row>
    <row r="75" spans="2:16" x14ac:dyDescent="0.15">
      <c r="B75" s="37">
        <v>41047</v>
      </c>
      <c r="C75" s="39"/>
      <c r="D75" s="19"/>
      <c r="E75" s="35"/>
      <c r="F75" s="25"/>
      <c r="G75" s="25"/>
      <c r="H75" s="25"/>
      <c r="J75" s="25"/>
    </row>
    <row r="76" spans="2:16" x14ac:dyDescent="0.15">
      <c r="B76" s="37">
        <v>41048</v>
      </c>
      <c r="C76" s="39"/>
      <c r="D76" s="19"/>
      <c r="E76" s="35"/>
      <c r="F76" s="25"/>
      <c r="G76" s="25"/>
      <c r="H76" s="25"/>
      <c r="J76" s="25"/>
    </row>
    <row r="77" spans="2:16" x14ac:dyDescent="0.15">
      <c r="B77" s="37">
        <v>41049</v>
      </c>
      <c r="C77" s="39"/>
      <c r="D77" s="19"/>
      <c r="E77" s="35"/>
      <c r="F77" s="25"/>
      <c r="G77" s="25"/>
      <c r="H77" s="25"/>
      <c r="J77" s="25"/>
    </row>
    <row r="78" spans="2:16" x14ac:dyDescent="0.15">
      <c r="B78" s="37">
        <v>41050</v>
      </c>
      <c r="C78" s="39"/>
      <c r="D78" s="19"/>
      <c r="E78" s="35"/>
      <c r="F78" s="25"/>
      <c r="G78" s="25"/>
      <c r="H78" s="25"/>
      <c r="J78" s="25"/>
    </row>
    <row r="79" spans="2:16" x14ac:dyDescent="0.15">
      <c r="B79" s="37">
        <v>41051</v>
      </c>
      <c r="C79" s="39"/>
      <c r="D79" s="19"/>
      <c r="E79" s="35"/>
      <c r="F79" s="25"/>
      <c r="G79" s="25"/>
      <c r="H79" s="25"/>
      <c r="J79" s="25"/>
    </row>
    <row r="80" spans="2:16" x14ac:dyDescent="0.15">
      <c r="B80" s="37">
        <v>41052</v>
      </c>
      <c r="C80" s="39"/>
      <c r="D80" s="19"/>
      <c r="E80" s="35"/>
      <c r="F80" s="25"/>
      <c r="G80" s="25"/>
      <c r="H80" s="25"/>
      <c r="J80" s="25"/>
    </row>
    <row r="81" spans="2:10" x14ac:dyDescent="0.15">
      <c r="B81" s="37">
        <v>41053</v>
      </c>
      <c r="C81" s="39"/>
      <c r="D81" s="19"/>
      <c r="E81" s="35"/>
      <c r="F81" s="25"/>
      <c r="G81" s="25"/>
      <c r="H81" s="25"/>
      <c r="J81" s="25"/>
    </row>
    <row r="82" spans="2:10" x14ac:dyDescent="0.15">
      <c r="B82" s="37">
        <v>41054</v>
      </c>
      <c r="C82" s="39"/>
      <c r="D82" s="19"/>
      <c r="E82" s="35"/>
      <c r="F82" s="25"/>
      <c r="G82" s="25"/>
      <c r="H82" s="25"/>
      <c r="J82" s="25"/>
    </row>
    <row r="83" spans="2:10" x14ac:dyDescent="0.15">
      <c r="B83" s="37">
        <v>41055</v>
      </c>
      <c r="C83" s="39"/>
      <c r="D83" s="19"/>
      <c r="E83" s="35"/>
      <c r="F83" s="25"/>
      <c r="G83" s="25"/>
      <c r="H83" s="25"/>
      <c r="J83" s="25"/>
    </row>
    <row r="84" spans="2:10" x14ac:dyDescent="0.15">
      <c r="B84" s="37">
        <v>41056</v>
      </c>
      <c r="C84" s="39"/>
      <c r="D84" s="19"/>
      <c r="E84" s="35"/>
      <c r="F84" s="25"/>
      <c r="G84" s="25"/>
      <c r="H84" s="25"/>
      <c r="J84" s="25"/>
    </row>
    <row r="85" spans="2:10" x14ac:dyDescent="0.15">
      <c r="B85" s="37">
        <v>41057</v>
      </c>
      <c r="C85" s="39"/>
      <c r="D85" s="19"/>
      <c r="E85" s="35"/>
      <c r="F85" s="25"/>
      <c r="G85" s="25"/>
      <c r="H85" s="25"/>
      <c r="J85" s="25"/>
    </row>
    <row r="86" spans="2:10" x14ac:dyDescent="0.15">
      <c r="B86" s="37">
        <v>41058</v>
      </c>
      <c r="C86" s="39"/>
      <c r="D86" s="19"/>
      <c r="E86" s="35"/>
      <c r="F86" s="25"/>
      <c r="G86" s="25"/>
      <c r="H86" s="25"/>
      <c r="J86" s="25"/>
    </row>
    <row r="87" spans="2:10" x14ac:dyDescent="0.15">
      <c r="B87" s="37">
        <v>41059</v>
      </c>
      <c r="C87" s="39"/>
      <c r="D87" s="19"/>
      <c r="E87" s="35"/>
      <c r="F87" s="25"/>
      <c r="G87" s="25"/>
      <c r="H87" s="25"/>
      <c r="J87" s="25"/>
    </row>
    <row r="88" spans="2:10" x14ac:dyDescent="0.15">
      <c r="B88" s="40">
        <v>41060</v>
      </c>
      <c r="C88" s="41"/>
      <c r="D88" s="48"/>
      <c r="E88" s="49"/>
      <c r="F88" s="25"/>
      <c r="G88" s="25"/>
      <c r="H88" s="25"/>
      <c r="J88" s="25"/>
    </row>
    <row r="89" spans="2:10" x14ac:dyDescent="0.15">
      <c r="B89" s="23">
        <v>41061</v>
      </c>
    </row>
    <row r="90" spans="2:10" x14ac:dyDescent="0.15">
      <c r="B90" s="23">
        <v>41062</v>
      </c>
    </row>
    <row r="91" spans="2:10" x14ac:dyDescent="0.15">
      <c r="B91" s="23">
        <v>41063</v>
      </c>
    </row>
    <row r="92" spans="2:10" x14ac:dyDescent="0.15">
      <c r="B92" s="23">
        <v>41064</v>
      </c>
    </row>
    <row r="93" spans="2:10" x14ac:dyDescent="0.15">
      <c r="B93" s="23">
        <v>41065</v>
      </c>
    </row>
    <row r="94" spans="2:10" x14ac:dyDescent="0.15">
      <c r="B94" s="23">
        <v>41066</v>
      </c>
    </row>
    <row r="95" spans="2:10" x14ac:dyDescent="0.15">
      <c r="B95" s="23">
        <v>41067</v>
      </c>
    </row>
    <row r="96" spans="2:10" x14ac:dyDescent="0.15">
      <c r="B96" s="23">
        <v>41068</v>
      </c>
    </row>
    <row r="97" spans="2:2" x14ac:dyDescent="0.15">
      <c r="B97" s="23">
        <v>41069</v>
      </c>
    </row>
    <row r="98" spans="2:2" x14ac:dyDescent="0.15">
      <c r="B98" s="23">
        <v>41070</v>
      </c>
    </row>
    <row r="99" spans="2:2" x14ac:dyDescent="0.15">
      <c r="B99" s="23">
        <v>41071</v>
      </c>
    </row>
    <row r="100" spans="2:2" x14ac:dyDescent="0.15">
      <c r="B100" s="23">
        <v>41072</v>
      </c>
    </row>
    <row r="101" spans="2:2" x14ac:dyDescent="0.15">
      <c r="B101" s="23">
        <v>41073</v>
      </c>
    </row>
    <row r="102" spans="2:2" x14ac:dyDescent="0.15">
      <c r="B102" s="23">
        <v>41074</v>
      </c>
    </row>
    <row r="103" spans="2:2" x14ac:dyDescent="0.15">
      <c r="B103" s="23">
        <v>41075</v>
      </c>
    </row>
    <row r="104" spans="2:2" x14ac:dyDescent="0.15">
      <c r="B104" s="23">
        <v>41076</v>
      </c>
    </row>
    <row r="105" spans="2:2" x14ac:dyDescent="0.15">
      <c r="B105" s="23">
        <v>41077</v>
      </c>
    </row>
    <row r="106" spans="2:2" x14ac:dyDescent="0.15">
      <c r="B106" s="23">
        <v>41078</v>
      </c>
    </row>
    <row r="107" spans="2:2" x14ac:dyDescent="0.15">
      <c r="B107" s="23">
        <v>41079</v>
      </c>
    </row>
    <row r="108" spans="2:2" x14ac:dyDescent="0.15">
      <c r="B108" s="23">
        <v>41080</v>
      </c>
    </row>
    <row r="109" spans="2:2" x14ac:dyDescent="0.15">
      <c r="B109" s="23">
        <v>41081</v>
      </c>
    </row>
    <row r="110" spans="2:2" x14ac:dyDescent="0.15">
      <c r="B110" s="23">
        <v>41082</v>
      </c>
    </row>
    <row r="111" spans="2:2" x14ac:dyDescent="0.15">
      <c r="B111" s="23">
        <v>41083</v>
      </c>
    </row>
    <row r="112" spans="2:2" x14ac:dyDescent="0.15">
      <c r="B112" s="23">
        <v>41084</v>
      </c>
    </row>
    <row r="113" spans="2:2" x14ac:dyDescent="0.15">
      <c r="B113" s="23">
        <v>41085</v>
      </c>
    </row>
    <row r="114" spans="2:2" x14ac:dyDescent="0.15">
      <c r="B114" s="23">
        <v>41086</v>
      </c>
    </row>
    <row r="115" spans="2:2" x14ac:dyDescent="0.15">
      <c r="B115" s="23">
        <v>41087</v>
      </c>
    </row>
    <row r="116" spans="2:2" x14ac:dyDescent="0.15">
      <c r="B116" s="23">
        <v>41088</v>
      </c>
    </row>
    <row r="117" spans="2:2" x14ac:dyDescent="0.15">
      <c r="B117" s="23">
        <v>41089</v>
      </c>
    </row>
    <row r="118" spans="2:2" x14ac:dyDescent="0.15">
      <c r="B118" s="23">
        <v>41090</v>
      </c>
    </row>
    <row r="119" spans="2:2" x14ac:dyDescent="0.15">
      <c r="B119" s="23">
        <v>41091</v>
      </c>
    </row>
    <row r="120" spans="2:2" x14ac:dyDescent="0.15">
      <c r="B120" s="23">
        <v>41092</v>
      </c>
    </row>
    <row r="121" spans="2:2" x14ac:dyDescent="0.15">
      <c r="B121" s="23">
        <v>41093</v>
      </c>
    </row>
    <row r="122" spans="2:2" x14ac:dyDescent="0.15">
      <c r="B122" s="23">
        <v>41094</v>
      </c>
    </row>
    <row r="123" spans="2:2" x14ac:dyDescent="0.15">
      <c r="B123" s="23">
        <v>41095</v>
      </c>
    </row>
    <row r="124" spans="2:2" x14ac:dyDescent="0.15">
      <c r="B124" s="23">
        <v>41096</v>
      </c>
    </row>
    <row r="125" spans="2:2" x14ac:dyDescent="0.15">
      <c r="B125" s="23">
        <v>41097</v>
      </c>
    </row>
    <row r="126" spans="2:2" x14ac:dyDescent="0.15">
      <c r="B126" s="23">
        <v>41098</v>
      </c>
    </row>
    <row r="127" spans="2:2" x14ac:dyDescent="0.15">
      <c r="B127" s="23">
        <v>41099</v>
      </c>
    </row>
    <row r="128" spans="2:2" x14ac:dyDescent="0.15">
      <c r="B128" s="23">
        <v>41100</v>
      </c>
    </row>
    <row r="129" spans="2:2" x14ac:dyDescent="0.15">
      <c r="B129" s="23">
        <v>41101</v>
      </c>
    </row>
    <row r="130" spans="2:2" x14ac:dyDescent="0.15">
      <c r="B130" s="23">
        <v>41102</v>
      </c>
    </row>
    <row r="131" spans="2:2" x14ac:dyDescent="0.15">
      <c r="B131" s="23">
        <v>41103</v>
      </c>
    </row>
    <row r="132" spans="2:2" x14ac:dyDescent="0.15">
      <c r="B132" s="23">
        <v>41104</v>
      </c>
    </row>
    <row r="133" spans="2:2" x14ac:dyDescent="0.15">
      <c r="B133" s="23">
        <v>41105</v>
      </c>
    </row>
    <row r="134" spans="2:2" x14ac:dyDescent="0.15">
      <c r="B134" s="23">
        <v>41106</v>
      </c>
    </row>
    <row r="135" spans="2:2" x14ac:dyDescent="0.15">
      <c r="B135" s="23">
        <v>41107</v>
      </c>
    </row>
    <row r="136" spans="2:2" x14ac:dyDescent="0.15">
      <c r="B136" s="23">
        <v>41108</v>
      </c>
    </row>
    <row r="137" spans="2:2" x14ac:dyDescent="0.15">
      <c r="B137" s="23">
        <v>41109</v>
      </c>
    </row>
    <row r="138" spans="2:2" x14ac:dyDescent="0.15">
      <c r="B138" s="23">
        <v>41110</v>
      </c>
    </row>
    <row r="139" spans="2:2" x14ac:dyDescent="0.15">
      <c r="B139" s="23">
        <v>41111</v>
      </c>
    </row>
    <row r="140" spans="2:2" x14ac:dyDescent="0.15">
      <c r="B140" s="23">
        <v>41112</v>
      </c>
    </row>
    <row r="141" spans="2:2" x14ac:dyDescent="0.15">
      <c r="B141" s="23">
        <v>41113</v>
      </c>
    </row>
    <row r="142" spans="2:2" x14ac:dyDescent="0.15">
      <c r="B142" s="23">
        <v>41114</v>
      </c>
    </row>
    <row r="143" spans="2:2" x14ac:dyDescent="0.15">
      <c r="B143" s="23">
        <v>41115</v>
      </c>
    </row>
    <row r="144" spans="2:2" x14ac:dyDescent="0.15">
      <c r="B144" s="23">
        <v>41116</v>
      </c>
    </row>
    <row r="145" spans="2:2" x14ac:dyDescent="0.15">
      <c r="B145" s="23">
        <v>41117</v>
      </c>
    </row>
    <row r="146" spans="2:2" x14ac:dyDescent="0.15">
      <c r="B146" s="23">
        <v>41118</v>
      </c>
    </row>
    <row r="147" spans="2:2" x14ac:dyDescent="0.15">
      <c r="B147" s="23">
        <v>41119</v>
      </c>
    </row>
    <row r="148" spans="2:2" x14ac:dyDescent="0.15">
      <c r="B148" s="23">
        <v>41120</v>
      </c>
    </row>
    <row r="149" spans="2:2" x14ac:dyDescent="0.15">
      <c r="B149" s="23">
        <v>41121</v>
      </c>
    </row>
    <row r="150" spans="2:2" x14ac:dyDescent="0.15">
      <c r="B150" s="23">
        <v>41122</v>
      </c>
    </row>
    <row r="151" spans="2:2" x14ac:dyDescent="0.15">
      <c r="B151" s="23">
        <v>41123</v>
      </c>
    </row>
    <row r="152" spans="2:2" x14ac:dyDescent="0.15">
      <c r="B152" s="23">
        <v>41124</v>
      </c>
    </row>
    <row r="153" spans="2:2" x14ac:dyDescent="0.15">
      <c r="B153" s="23">
        <v>41125</v>
      </c>
    </row>
    <row r="154" spans="2:2" x14ac:dyDescent="0.15">
      <c r="B154" s="23">
        <v>41126</v>
      </c>
    </row>
    <row r="155" spans="2:2" x14ac:dyDescent="0.15">
      <c r="B155" s="23">
        <v>41127</v>
      </c>
    </row>
    <row r="156" spans="2:2" x14ac:dyDescent="0.15">
      <c r="B156" s="23">
        <v>41128</v>
      </c>
    </row>
    <row r="157" spans="2:2" x14ac:dyDescent="0.15">
      <c r="B157" s="23">
        <v>41129</v>
      </c>
    </row>
    <row r="158" spans="2:2" x14ac:dyDescent="0.15">
      <c r="B158" s="23">
        <v>41130</v>
      </c>
    </row>
    <row r="159" spans="2:2" x14ac:dyDescent="0.15">
      <c r="B159" s="23">
        <v>41131</v>
      </c>
    </row>
    <row r="160" spans="2:2" x14ac:dyDescent="0.15">
      <c r="B160" s="23">
        <v>41132</v>
      </c>
    </row>
    <row r="161" spans="2:2" x14ac:dyDescent="0.15">
      <c r="B161" s="23">
        <v>41133</v>
      </c>
    </row>
    <row r="162" spans="2:2" x14ac:dyDescent="0.15">
      <c r="B162" s="23">
        <v>41134</v>
      </c>
    </row>
    <row r="163" spans="2:2" x14ac:dyDescent="0.15">
      <c r="B163" s="23">
        <v>41135</v>
      </c>
    </row>
    <row r="164" spans="2:2" x14ac:dyDescent="0.15">
      <c r="B164" s="23">
        <v>41136</v>
      </c>
    </row>
    <row r="165" spans="2:2" x14ac:dyDescent="0.15">
      <c r="B165" s="23">
        <v>41137</v>
      </c>
    </row>
    <row r="166" spans="2:2" x14ac:dyDescent="0.15">
      <c r="B166" s="23">
        <v>41138</v>
      </c>
    </row>
    <row r="167" spans="2:2" x14ac:dyDescent="0.15">
      <c r="B167" s="23">
        <v>41139</v>
      </c>
    </row>
    <row r="168" spans="2:2" x14ac:dyDescent="0.15">
      <c r="B168" s="23">
        <v>41140</v>
      </c>
    </row>
    <row r="169" spans="2:2" x14ac:dyDescent="0.15">
      <c r="B169" s="23">
        <v>41141</v>
      </c>
    </row>
    <row r="170" spans="2:2" x14ac:dyDescent="0.15">
      <c r="B170" s="23">
        <v>41142</v>
      </c>
    </row>
    <row r="171" spans="2:2" x14ac:dyDescent="0.15">
      <c r="B171" s="23">
        <v>41143</v>
      </c>
    </row>
    <row r="172" spans="2:2" x14ac:dyDescent="0.15">
      <c r="B172" s="23">
        <v>41144</v>
      </c>
    </row>
    <row r="173" spans="2:2" x14ac:dyDescent="0.15">
      <c r="B173" s="23">
        <v>41145</v>
      </c>
    </row>
    <row r="174" spans="2:2" x14ac:dyDescent="0.15">
      <c r="B174" s="23">
        <v>41146</v>
      </c>
    </row>
    <row r="175" spans="2:2" x14ac:dyDescent="0.15">
      <c r="B175" s="23">
        <v>41147</v>
      </c>
    </row>
    <row r="176" spans="2:2" x14ac:dyDescent="0.15">
      <c r="B176" s="23">
        <v>41148</v>
      </c>
    </row>
    <row r="177" spans="2:2" x14ac:dyDescent="0.15">
      <c r="B177" s="23">
        <v>41149</v>
      </c>
    </row>
    <row r="178" spans="2:2" x14ac:dyDescent="0.15">
      <c r="B178" s="23">
        <v>41150</v>
      </c>
    </row>
    <row r="179" spans="2:2" x14ac:dyDescent="0.15">
      <c r="B179" s="23">
        <v>41151</v>
      </c>
    </row>
    <row r="180" spans="2:2" x14ac:dyDescent="0.15">
      <c r="B180" s="23">
        <v>41152</v>
      </c>
    </row>
    <row r="181" spans="2:2" x14ac:dyDescent="0.15">
      <c r="B181" s="23">
        <v>41153</v>
      </c>
    </row>
    <row r="182" spans="2:2" x14ac:dyDescent="0.15">
      <c r="B182" s="23">
        <v>41154</v>
      </c>
    </row>
    <row r="183" spans="2:2" x14ac:dyDescent="0.15">
      <c r="B183" s="23">
        <v>41155</v>
      </c>
    </row>
    <row r="184" spans="2:2" x14ac:dyDescent="0.15">
      <c r="B184" s="23">
        <v>41156</v>
      </c>
    </row>
    <row r="185" spans="2:2" x14ac:dyDescent="0.15">
      <c r="B185" s="23">
        <v>41157</v>
      </c>
    </row>
    <row r="186" spans="2:2" x14ac:dyDescent="0.15">
      <c r="B186" s="23">
        <v>41158</v>
      </c>
    </row>
    <row r="187" spans="2:2" x14ac:dyDescent="0.15">
      <c r="B187" s="23">
        <v>41159</v>
      </c>
    </row>
    <row r="188" spans="2:2" x14ac:dyDescent="0.15">
      <c r="B188" s="23">
        <v>41160</v>
      </c>
    </row>
    <row r="189" spans="2:2" x14ac:dyDescent="0.15">
      <c r="B189" s="23">
        <v>41161</v>
      </c>
    </row>
    <row r="190" spans="2:2" x14ac:dyDescent="0.15">
      <c r="B190" s="23">
        <v>41162</v>
      </c>
    </row>
    <row r="191" spans="2:2" x14ac:dyDescent="0.15">
      <c r="B191" s="23">
        <v>41163</v>
      </c>
    </row>
    <row r="192" spans="2:2" x14ac:dyDescent="0.15">
      <c r="B192" s="23">
        <v>41164</v>
      </c>
    </row>
    <row r="193" spans="2:2" x14ac:dyDescent="0.15">
      <c r="B193" s="23">
        <v>41165</v>
      </c>
    </row>
    <row r="194" spans="2:2" x14ac:dyDescent="0.15">
      <c r="B194" s="23">
        <v>41166</v>
      </c>
    </row>
    <row r="195" spans="2:2" x14ac:dyDescent="0.15">
      <c r="B195" s="23">
        <v>41167</v>
      </c>
    </row>
    <row r="196" spans="2:2" x14ac:dyDescent="0.15">
      <c r="B196" s="23">
        <v>41168</v>
      </c>
    </row>
    <row r="197" spans="2:2" x14ac:dyDescent="0.15">
      <c r="B197" s="23">
        <v>41169</v>
      </c>
    </row>
    <row r="198" spans="2:2" x14ac:dyDescent="0.15">
      <c r="B198" s="23">
        <v>41170</v>
      </c>
    </row>
    <row r="199" spans="2:2" x14ac:dyDescent="0.15">
      <c r="B199" s="23">
        <v>41171</v>
      </c>
    </row>
    <row r="200" spans="2:2" x14ac:dyDescent="0.15">
      <c r="B200" s="23">
        <v>41172</v>
      </c>
    </row>
    <row r="201" spans="2:2" x14ac:dyDescent="0.15">
      <c r="B201" s="23">
        <v>41173</v>
      </c>
    </row>
    <row r="202" spans="2:2" x14ac:dyDescent="0.15">
      <c r="B202" s="23">
        <v>41174</v>
      </c>
    </row>
    <row r="203" spans="2:2" x14ac:dyDescent="0.15">
      <c r="B203" s="23">
        <v>41175</v>
      </c>
    </row>
    <row r="204" spans="2:2" x14ac:dyDescent="0.15">
      <c r="B204" s="23">
        <v>41176</v>
      </c>
    </row>
    <row r="205" spans="2:2" x14ac:dyDescent="0.15">
      <c r="B205" s="23">
        <v>41177</v>
      </c>
    </row>
    <row r="206" spans="2:2" x14ac:dyDescent="0.15">
      <c r="B206" s="23">
        <v>41178</v>
      </c>
    </row>
    <row r="207" spans="2:2" x14ac:dyDescent="0.15">
      <c r="B207" s="23">
        <v>41179</v>
      </c>
    </row>
    <row r="208" spans="2:2" x14ac:dyDescent="0.15">
      <c r="B208" s="23">
        <v>41180</v>
      </c>
    </row>
    <row r="209" spans="2:2" x14ac:dyDescent="0.15">
      <c r="B209" s="23">
        <v>41181</v>
      </c>
    </row>
    <row r="210" spans="2:2" x14ac:dyDescent="0.15">
      <c r="B210" s="23">
        <v>41182</v>
      </c>
    </row>
    <row r="211" spans="2:2" x14ac:dyDescent="0.15">
      <c r="B211" s="23">
        <v>41183</v>
      </c>
    </row>
    <row r="212" spans="2:2" x14ac:dyDescent="0.15">
      <c r="B212" s="23">
        <v>41184</v>
      </c>
    </row>
    <row r="213" spans="2:2" x14ac:dyDescent="0.15">
      <c r="B213" s="23">
        <v>41185</v>
      </c>
    </row>
    <row r="214" spans="2:2" x14ac:dyDescent="0.15">
      <c r="B214" s="23">
        <v>41186</v>
      </c>
    </row>
    <row r="215" spans="2:2" x14ac:dyDescent="0.15">
      <c r="B215" s="23">
        <v>41187</v>
      </c>
    </row>
    <row r="216" spans="2:2" x14ac:dyDescent="0.15">
      <c r="B216" s="23">
        <v>41188</v>
      </c>
    </row>
    <row r="217" spans="2:2" x14ac:dyDescent="0.15">
      <c r="B217" s="23">
        <v>41189</v>
      </c>
    </row>
    <row r="218" spans="2:2" x14ac:dyDescent="0.15">
      <c r="B218" s="23">
        <v>41190</v>
      </c>
    </row>
    <row r="219" spans="2:2" x14ac:dyDescent="0.15">
      <c r="B219" s="23">
        <v>41191</v>
      </c>
    </row>
    <row r="220" spans="2:2" x14ac:dyDescent="0.15">
      <c r="B220" s="23">
        <v>41192</v>
      </c>
    </row>
    <row r="221" spans="2:2" x14ac:dyDescent="0.15">
      <c r="B221" s="23">
        <v>41193</v>
      </c>
    </row>
    <row r="222" spans="2:2" x14ac:dyDescent="0.15">
      <c r="B222" s="23">
        <v>41194</v>
      </c>
    </row>
    <row r="223" spans="2:2" x14ac:dyDescent="0.15">
      <c r="B223" s="23">
        <v>41195</v>
      </c>
    </row>
    <row r="224" spans="2:2" x14ac:dyDescent="0.15">
      <c r="B224" s="23">
        <v>41196</v>
      </c>
    </row>
    <row r="225" spans="2:2" x14ac:dyDescent="0.15">
      <c r="B225" s="23">
        <v>41197</v>
      </c>
    </row>
    <row r="226" spans="2:2" x14ac:dyDescent="0.15">
      <c r="B226" s="23">
        <v>41198</v>
      </c>
    </row>
    <row r="227" spans="2:2" x14ac:dyDescent="0.15">
      <c r="B227" s="23">
        <v>41199</v>
      </c>
    </row>
    <row r="228" spans="2:2" x14ac:dyDescent="0.15">
      <c r="B228" s="23">
        <v>41200</v>
      </c>
    </row>
    <row r="229" spans="2:2" x14ac:dyDescent="0.15">
      <c r="B229" s="23">
        <v>41201</v>
      </c>
    </row>
    <row r="230" spans="2:2" x14ac:dyDescent="0.15">
      <c r="B230" s="23">
        <v>41202</v>
      </c>
    </row>
    <row r="231" spans="2:2" x14ac:dyDescent="0.15">
      <c r="B231" s="23">
        <v>41203</v>
      </c>
    </row>
    <row r="232" spans="2:2" x14ac:dyDescent="0.15">
      <c r="B232" s="23">
        <v>41204</v>
      </c>
    </row>
    <row r="233" spans="2:2" x14ac:dyDescent="0.15">
      <c r="B233" s="23">
        <v>41205</v>
      </c>
    </row>
    <row r="234" spans="2:2" x14ac:dyDescent="0.15">
      <c r="B234" s="23">
        <v>41206</v>
      </c>
    </row>
    <row r="235" spans="2:2" x14ac:dyDescent="0.15">
      <c r="B235" s="23">
        <v>41207</v>
      </c>
    </row>
    <row r="236" spans="2:2" x14ac:dyDescent="0.15">
      <c r="B236" s="23">
        <v>41208</v>
      </c>
    </row>
    <row r="237" spans="2:2" x14ac:dyDescent="0.15">
      <c r="B237" s="23">
        <v>41209</v>
      </c>
    </row>
    <row r="238" spans="2:2" x14ac:dyDescent="0.15">
      <c r="B238" s="23">
        <v>41210</v>
      </c>
    </row>
    <row r="239" spans="2:2" x14ac:dyDescent="0.15">
      <c r="B239" s="23">
        <v>41211</v>
      </c>
    </row>
    <row r="240" spans="2:2" x14ac:dyDescent="0.15">
      <c r="B240" s="23">
        <v>41212</v>
      </c>
    </row>
    <row r="241" spans="2:2" x14ac:dyDescent="0.15">
      <c r="B241" s="23">
        <v>41213</v>
      </c>
    </row>
    <row r="242" spans="2:2" x14ac:dyDescent="0.15">
      <c r="B242" s="23">
        <v>41214</v>
      </c>
    </row>
    <row r="243" spans="2:2" x14ac:dyDescent="0.15">
      <c r="B243" s="23">
        <v>41215</v>
      </c>
    </row>
    <row r="244" spans="2:2" x14ac:dyDescent="0.15">
      <c r="B244" s="23">
        <v>41216</v>
      </c>
    </row>
    <row r="245" spans="2:2" x14ac:dyDescent="0.15">
      <c r="B245" s="23">
        <v>41217</v>
      </c>
    </row>
    <row r="246" spans="2:2" x14ac:dyDescent="0.15">
      <c r="B246" s="23">
        <v>41218</v>
      </c>
    </row>
    <row r="247" spans="2:2" x14ac:dyDescent="0.15">
      <c r="B247" s="23">
        <v>41219</v>
      </c>
    </row>
    <row r="248" spans="2:2" x14ac:dyDescent="0.15">
      <c r="B248" s="23">
        <v>41220</v>
      </c>
    </row>
    <row r="249" spans="2:2" x14ac:dyDescent="0.15">
      <c r="B249" s="23">
        <v>41221</v>
      </c>
    </row>
    <row r="250" spans="2:2" x14ac:dyDescent="0.15">
      <c r="B250" s="23">
        <v>41222</v>
      </c>
    </row>
    <row r="251" spans="2:2" x14ac:dyDescent="0.15">
      <c r="B251" s="23">
        <v>41223</v>
      </c>
    </row>
    <row r="252" spans="2:2" x14ac:dyDescent="0.15">
      <c r="B252" s="23">
        <v>41224</v>
      </c>
    </row>
    <row r="253" spans="2:2" x14ac:dyDescent="0.15">
      <c r="B253" s="23">
        <v>41225</v>
      </c>
    </row>
    <row r="254" spans="2:2" x14ac:dyDescent="0.15">
      <c r="B254" s="23">
        <v>41226</v>
      </c>
    </row>
    <row r="255" spans="2:2" x14ac:dyDescent="0.15">
      <c r="B255" s="23">
        <v>41227</v>
      </c>
    </row>
    <row r="256" spans="2:2" x14ac:dyDescent="0.15">
      <c r="B256" s="23">
        <v>41228</v>
      </c>
    </row>
    <row r="257" spans="2:2" x14ac:dyDescent="0.15">
      <c r="B257" s="23">
        <v>41229</v>
      </c>
    </row>
    <row r="258" spans="2:2" x14ac:dyDescent="0.15">
      <c r="B258" s="23">
        <v>41230</v>
      </c>
    </row>
    <row r="259" spans="2:2" x14ac:dyDescent="0.15">
      <c r="B259" s="23">
        <v>41231</v>
      </c>
    </row>
    <row r="260" spans="2:2" x14ac:dyDescent="0.15">
      <c r="B260" s="23">
        <v>41232</v>
      </c>
    </row>
    <row r="261" spans="2:2" x14ac:dyDescent="0.15">
      <c r="B261" s="23">
        <v>41233</v>
      </c>
    </row>
    <row r="262" spans="2:2" x14ac:dyDescent="0.15">
      <c r="B262" s="23">
        <v>41234</v>
      </c>
    </row>
    <row r="263" spans="2:2" x14ac:dyDescent="0.15">
      <c r="B263" s="23">
        <v>41235</v>
      </c>
    </row>
    <row r="264" spans="2:2" x14ac:dyDescent="0.15">
      <c r="B264" s="23">
        <v>41236</v>
      </c>
    </row>
    <row r="265" spans="2:2" x14ac:dyDescent="0.15">
      <c r="B265" s="23">
        <v>41237</v>
      </c>
    </row>
    <row r="266" spans="2:2" x14ac:dyDescent="0.15">
      <c r="B266" s="23">
        <v>41238</v>
      </c>
    </row>
    <row r="267" spans="2:2" x14ac:dyDescent="0.15">
      <c r="B267" s="23">
        <v>41239</v>
      </c>
    </row>
    <row r="268" spans="2:2" x14ac:dyDescent="0.15">
      <c r="B268" s="23">
        <v>41240</v>
      </c>
    </row>
    <row r="269" spans="2:2" x14ac:dyDescent="0.15">
      <c r="B269" s="23">
        <v>41241</v>
      </c>
    </row>
    <row r="270" spans="2:2" x14ac:dyDescent="0.15">
      <c r="B270" s="23">
        <v>41242</v>
      </c>
    </row>
    <row r="271" spans="2:2" x14ac:dyDescent="0.15">
      <c r="B271" s="23">
        <v>41243</v>
      </c>
    </row>
    <row r="272" spans="2:2" x14ac:dyDescent="0.15">
      <c r="B272" s="23">
        <v>41244</v>
      </c>
    </row>
    <row r="273" spans="2:2" x14ac:dyDescent="0.15">
      <c r="B273" s="23">
        <v>41245</v>
      </c>
    </row>
    <row r="274" spans="2:2" x14ac:dyDescent="0.15">
      <c r="B274" s="23">
        <v>41246</v>
      </c>
    </row>
    <row r="275" spans="2:2" x14ac:dyDescent="0.15">
      <c r="B275" s="23">
        <v>41247</v>
      </c>
    </row>
    <row r="276" spans="2:2" x14ac:dyDescent="0.15">
      <c r="B276" s="23">
        <v>41248</v>
      </c>
    </row>
    <row r="277" spans="2:2" x14ac:dyDescent="0.15">
      <c r="B277" s="23">
        <v>41249</v>
      </c>
    </row>
    <row r="278" spans="2:2" x14ac:dyDescent="0.15">
      <c r="B278" s="23">
        <v>41250</v>
      </c>
    </row>
    <row r="279" spans="2:2" x14ac:dyDescent="0.15">
      <c r="B279" s="23">
        <v>41251</v>
      </c>
    </row>
    <row r="280" spans="2:2" x14ac:dyDescent="0.15">
      <c r="B280" s="23">
        <v>41252</v>
      </c>
    </row>
    <row r="281" spans="2:2" x14ac:dyDescent="0.15">
      <c r="B281" s="23">
        <v>41253</v>
      </c>
    </row>
    <row r="282" spans="2:2" x14ac:dyDescent="0.15">
      <c r="B282" s="23">
        <v>41254</v>
      </c>
    </row>
    <row r="283" spans="2:2" x14ac:dyDescent="0.15">
      <c r="B283" s="23">
        <v>41255</v>
      </c>
    </row>
    <row r="284" spans="2:2" x14ac:dyDescent="0.15">
      <c r="B284" s="23">
        <v>41256</v>
      </c>
    </row>
    <row r="285" spans="2:2" x14ac:dyDescent="0.15">
      <c r="B285" s="23">
        <v>41257</v>
      </c>
    </row>
    <row r="286" spans="2:2" x14ac:dyDescent="0.15">
      <c r="B286" s="23">
        <v>41258</v>
      </c>
    </row>
    <row r="287" spans="2:2" x14ac:dyDescent="0.15">
      <c r="B287" s="23">
        <v>41259</v>
      </c>
    </row>
    <row r="288" spans="2:2" x14ac:dyDescent="0.15">
      <c r="B288" s="23">
        <v>41260</v>
      </c>
    </row>
    <row r="289" spans="2:2" x14ac:dyDescent="0.15">
      <c r="B289" s="23">
        <v>41261</v>
      </c>
    </row>
    <row r="290" spans="2:2" x14ac:dyDescent="0.15">
      <c r="B290" s="23">
        <v>41262</v>
      </c>
    </row>
    <row r="291" spans="2:2" x14ac:dyDescent="0.15">
      <c r="B291" s="23">
        <v>41263</v>
      </c>
    </row>
    <row r="292" spans="2:2" x14ac:dyDescent="0.15">
      <c r="B292" s="23">
        <v>41264</v>
      </c>
    </row>
    <row r="293" spans="2:2" x14ac:dyDescent="0.15">
      <c r="B293" s="23">
        <v>41265</v>
      </c>
    </row>
    <row r="294" spans="2:2" x14ac:dyDescent="0.15">
      <c r="B294" s="23">
        <v>41266</v>
      </c>
    </row>
    <row r="295" spans="2:2" x14ac:dyDescent="0.15">
      <c r="B295" s="23">
        <v>41267</v>
      </c>
    </row>
    <row r="296" spans="2:2" x14ac:dyDescent="0.15">
      <c r="B296" s="23">
        <v>41268</v>
      </c>
    </row>
    <row r="297" spans="2:2" x14ac:dyDescent="0.15">
      <c r="B297" s="23">
        <v>41269</v>
      </c>
    </row>
    <row r="298" spans="2:2" x14ac:dyDescent="0.15">
      <c r="B298" s="23">
        <v>41270</v>
      </c>
    </row>
    <row r="299" spans="2:2" x14ac:dyDescent="0.15">
      <c r="B299" s="23">
        <v>41271</v>
      </c>
    </row>
    <row r="300" spans="2:2" x14ac:dyDescent="0.15">
      <c r="B300" s="23">
        <v>41272</v>
      </c>
    </row>
    <row r="301" spans="2:2" x14ac:dyDescent="0.15">
      <c r="B301" s="23">
        <v>41273</v>
      </c>
    </row>
    <row r="302" spans="2:2" x14ac:dyDescent="0.15">
      <c r="B302" s="23">
        <v>41274</v>
      </c>
    </row>
    <row r="303" spans="2:2" x14ac:dyDescent="0.15">
      <c r="B303" s="23">
        <v>41275</v>
      </c>
    </row>
    <row r="304" spans="2:2" x14ac:dyDescent="0.15">
      <c r="B304" s="23">
        <v>41276</v>
      </c>
    </row>
    <row r="305" spans="2:2" x14ac:dyDescent="0.15">
      <c r="B305" s="23">
        <v>41277</v>
      </c>
    </row>
    <row r="306" spans="2:2" x14ac:dyDescent="0.15">
      <c r="B306" s="23">
        <v>41278</v>
      </c>
    </row>
    <row r="307" spans="2:2" x14ac:dyDescent="0.15">
      <c r="B307" s="23">
        <v>41279</v>
      </c>
    </row>
    <row r="308" spans="2:2" x14ac:dyDescent="0.15">
      <c r="B308" s="23">
        <v>41280</v>
      </c>
    </row>
    <row r="309" spans="2:2" x14ac:dyDescent="0.15">
      <c r="B309" s="23">
        <v>41281</v>
      </c>
    </row>
    <row r="310" spans="2:2" x14ac:dyDescent="0.15">
      <c r="B310" s="23">
        <v>41282</v>
      </c>
    </row>
    <row r="311" spans="2:2" x14ac:dyDescent="0.15">
      <c r="B311" s="23">
        <v>41283</v>
      </c>
    </row>
    <row r="312" spans="2:2" x14ac:dyDescent="0.15">
      <c r="B312" s="23">
        <v>41284</v>
      </c>
    </row>
    <row r="313" spans="2:2" x14ac:dyDescent="0.15">
      <c r="B313" s="23">
        <v>41285</v>
      </c>
    </row>
    <row r="314" spans="2:2" x14ac:dyDescent="0.15">
      <c r="B314" s="23">
        <v>41286</v>
      </c>
    </row>
    <row r="315" spans="2:2" x14ac:dyDescent="0.15">
      <c r="B315" s="23">
        <v>41287</v>
      </c>
    </row>
    <row r="316" spans="2:2" x14ac:dyDescent="0.15">
      <c r="B316" s="23">
        <v>41288</v>
      </c>
    </row>
    <row r="317" spans="2:2" x14ac:dyDescent="0.15">
      <c r="B317" s="23">
        <v>41289</v>
      </c>
    </row>
    <row r="318" spans="2:2" x14ac:dyDescent="0.15">
      <c r="B318" s="23">
        <v>41290</v>
      </c>
    </row>
    <row r="319" spans="2:2" x14ac:dyDescent="0.15">
      <c r="B319" s="23">
        <v>41291</v>
      </c>
    </row>
    <row r="320" spans="2:2" x14ac:dyDescent="0.15">
      <c r="B320" s="23">
        <v>41292</v>
      </c>
    </row>
    <row r="321" spans="2:2" x14ac:dyDescent="0.15">
      <c r="B321" s="23">
        <v>41293</v>
      </c>
    </row>
    <row r="322" spans="2:2" x14ac:dyDescent="0.15">
      <c r="B322" s="23">
        <v>41294</v>
      </c>
    </row>
    <row r="323" spans="2:2" x14ac:dyDescent="0.15">
      <c r="B323" s="23">
        <v>41295</v>
      </c>
    </row>
    <row r="324" spans="2:2" x14ac:dyDescent="0.15">
      <c r="B324" s="23">
        <v>41296</v>
      </c>
    </row>
    <row r="325" spans="2:2" x14ac:dyDescent="0.15">
      <c r="B325" s="23">
        <v>41297</v>
      </c>
    </row>
    <row r="326" spans="2:2" x14ac:dyDescent="0.15">
      <c r="B326" s="23">
        <v>41298</v>
      </c>
    </row>
    <row r="327" spans="2:2" x14ac:dyDescent="0.15">
      <c r="B327" s="23">
        <v>41299</v>
      </c>
    </row>
    <row r="328" spans="2:2" x14ac:dyDescent="0.15">
      <c r="B328" s="23">
        <v>41300</v>
      </c>
    </row>
    <row r="329" spans="2:2" x14ac:dyDescent="0.15">
      <c r="B329" s="23">
        <v>41301</v>
      </c>
    </row>
    <row r="330" spans="2:2" x14ac:dyDescent="0.15">
      <c r="B330" s="23">
        <v>41302</v>
      </c>
    </row>
    <row r="331" spans="2:2" x14ac:dyDescent="0.15">
      <c r="B331" s="23">
        <v>41303</v>
      </c>
    </row>
    <row r="332" spans="2:2" x14ac:dyDescent="0.15">
      <c r="B332" s="23">
        <v>41304</v>
      </c>
    </row>
    <row r="333" spans="2:2" x14ac:dyDescent="0.15">
      <c r="B333" s="23">
        <v>41305</v>
      </c>
    </row>
    <row r="334" spans="2:2" x14ac:dyDescent="0.15">
      <c r="B334" s="23">
        <v>41306</v>
      </c>
    </row>
    <row r="335" spans="2:2" x14ac:dyDescent="0.15">
      <c r="B335" s="23">
        <v>41307</v>
      </c>
    </row>
    <row r="336" spans="2:2" x14ac:dyDescent="0.15">
      <c r="B336" s="23">
        <v>41308</v>
      </c>
    </row>
    <row r="337" spans="2:2" x14ac:dyDescent="0.15">
      <c r="B337" s="23">
        <v>41309</v>
      </c>
    </row>
    <row r="338" spans="2:2" x14ac:dyDescent="0.15">
      <c r="B338" s="23">
        <v>41310</v>
      </c>
    </row>
    <row r="339" spans="2:2" x14ac:dyDescent="0.15">
      <c r="B339" s="23">
        <v>41311</v>
      </c>
    </row>
    <row r="340" spans="2:2" x14ac:dyDescent="0.15">
      <c r="B340" s="23">
        <v>41312</v>
      </c>
    </row>
    <row r="341" spans="2:2" x14ac:dyDescent="0.15">
      <c r="B341" s="23">
        <v>41313</v>
      </c>
    </row>
    <row r="342" spans="2:2" x14ac:dyDescent="0.15">
      <c r="B342" s="23">
        <v>41314</v>
      </c>
    </row>
    <row r="343" spans="2:2" x14ac:dyDescent="0.15">
      <c r="B343" s="23">
        <v>41315</v>
      </c>
    </row>
    <row r="344" spans="2:2" x14ac:dyDescent="0.15">
      <c r="B344" s="23">
        <v>41316</v>
      </c>
    </row>
    <row r="345" spans="2:2" x14ac:dyDescent="0.15">
      <c r="B345" s="23">
        <v>41317</v>
      </c>
    </row>
    <row r="346" spans="2:2" x14ac:dyDescent="0.15">
      <c r="B346" s="23">
        <v>41318</v>
      </c>
    </row>
    <row r="347" spans="2:2" x14ac:dyDescent="0.15">
      <c r="B347" s="23">
        <v>41319</v>
      </c>
    </row>
    <row r="348" spans="2:2" x14ac:dyDescent="0.15">
      <c r="B348" s="23">
        <v>41320</v>
      </c>
    </row>
    <row r="349" spans="2:2" x14ac:dyDescent="0.15">
      <c r="B349" s="23">
        <v>41321</v>
      </c>
    </row>
    <row r="350" spans="2:2" x14ac:dyDescent="0.15">
      <c r="B350" s="23">
        <v>41322</v>
      </c>
    </row>
    <row r="351" spans="2:2" x14ac:dyDescent="0.15">
      <c r="B351" s="23">
        <v>41323</v>
      </c>
    </row>
    <row r="352" spans="2:2" x14ac:dyDescent="0.15">
      <c r="B352" s="23">
        <v>41324</v>
      </c>
    </row>
    <row r="353" spans="2:2" x14ac:dyDescent="0.15">
      <c r="B353" s="23">
        <v>41325</v>
      </c>
    </row>
    <row r="354" spans="2:2" x14ac:dyDescent="0.15">
      <c r="B354" s="23">
        <v>41326</v>
      </c>
    </row>
    <row r="355" spans="2:2" x14ac:dyDescent="0.15">
      <c r="B355" s="23">
        <v>41327</v>
      </c>
    </row>
    <row r="356" spans="2:2" x14ac:dyDescent="0.15">
      <c r="B356" s="23">
        <v>41328</v>
      </c>
    </row>
    <row r="357" spans="2:2" x14ac:dyDescent="0.15">
      <c r="B357" s="23">
        <v>41329</v>
      </c>
    </row>
    <row r="358" spans="2:2" x14ac:dyDescent="0.15">
      <c r="B358" s="23">
        <v>41330</v>
      </c>
    </row>
    <row r="359" spans="2:2" x14ac:dyDescent="0.15">
      <c r="B359" s="23">
        <v>41331</v>
      </c>
    </row>
    <row r="360" spans="2:2" x14ac:dyDescent="0.15">
      <c r="B360" s="23">
        <v>41332</v>
      </c>
    </row>
    <row r="361" spans="2:2" x14ac:dyDescent="0.15">
      <c r="B361" s="23">
        <v>41333</v>
      </c>
    </row>
    <row r="362" spans="2:2" x14ac:dyDescent="0.15">
      <c r="B362" s="23">
        <v>41334</v>
      </c>
    </row>
    <row r="363" spans="2:2" x14ac:dyDescent="0.15">
      <c r="B363" s="23">
        <v>41335</v>
      </c>
    </row>
    <row r="364" spans="2:2" x14ac:dyDescent="0.15">
      <c r="B364" s="23">
        <v>41336</v>
      </c>
    </row>
    <row r="365" spans="2:2" x14ac:dyDescent="0.15">
      <c r="B365" s="23">
        <v>41337</v>
      </c>
    </row>
    <row r="366" spans="2:2" x14ac:dyDescent="0.15">
      <c r="B366" s="23">
        <v>41338</v>
      </c>
    </row>
    <row r="367" spans="2:2" x14ac:dyDescent="0.15">
      <c r="B367" s="23">
        <v>41339</v>
      </c>
    </row>
    <row r="368" spans="2:2" x14ac:dyDescent="0.15">
      <c r="B368" s="23">
        <v>41340</v>
      </c>
    </row>
    <row r="369" spans="2:2" x14ac:dyDescent="0.15">
      <c r="B369" s="23">
        <v>41341</v>
      </c>
    </row>
    <row r="370" spans="2:2" x14ac:dyDescent="0.15">
      <c r="B370" s="23">
        <v>41342</v>
      </c>
    </row>
    <row r="371" spans="2:2" x14ac:dyDescent="0.15">
      <c r="B371" s="23">
        <v>41343</v>
      </c>
    </row>
    <row r="372" spans="2:2" x14ac:dyDescent="0.15">
      <c r="B372" s="23">
        <v>41344</v>
      </c>
    </row>
    <row r="373" spans="2:2" x14ac:dyDescent="0.15">
      <c r="B373" s="23">
        <v>41345</v>
      </c>
    </row>
    <row r="374" spans="2:2" x14ac:dyDescent="0.15">
      <c r="B374" s="23">
        <v>41346</v>
      </c>
    </row>
    <row r="375" spans="2:2" x14ac:dyDescent="0.15">
      <c r="B375" s="23">
        <v>41347</v>
      </c>
    </row>
    <row r="376" spans="2:2" x14ac:dyDescent="0.15">
      <c r="B376" s="23">
        <v>41348</v>
      </c>
    </row>
    <row r="377" spans="2:2" x14ac:dyDescent="0.15">
      <c r="B377" s="23">
        <v>41349</v>
      </c>
    </row>
    <row r="378" spans="2:2" x14ac:dyDescent="0.15">
      <c r="B378" s="23">
        <v>41350</v>
      </c>
    </row>
    <row r="379" spans="2:2" x14ac:dyDescent="0.15">
      <c r="B379" s="23">
        <v>41351</v>
      </c>
    </row>
    <row r="380" spans="2:2" x14ac:dyDescent="0.15">
      <c r="B380" s="23">
        <v>41352</v>
      </c>
    </row>
    <row r="381" spans="2:2" x14ac:dyDescent="0.15">
      <c r="B381" s="23">
        <v>41353</v>
      </c>
    </row>
    <row r="382" spans="2:2" x14ac:dyDescent="0.15">
      <c r="B382" s="23">
        <v>41354</v>
      </c>
    </row>
    <row r="383" spans="2:2" x14ac:dyDescent="0.15">
      <c r="B383" s="23">
        <v>41355</v>
      </c>
    </row>
    <row r="384" spans="2:2" x14ac:dyDescent="0.15">
      <c r="B384" s="23">
        <v>41356</v>
      </c>
    </row>
    <row r="385" spans="2:2" x14ac:dyDescent="0.15">
      <c r="B385" s="23">
        <v>41357</v>
      </c>
    </row>
    <row r="386" spans="2:2" x14ac:dyDescent="0.15">
      <c r="B386" s="23">
        <v>41358</v>
      </c>
    </row>
    <row r="387" spans="2:2" x14ac:dyDescent="0.15">
      <c r="B387" s="23">
        <v>41359</v>
      </c>
    </row>
    <row r="388" spans="2:2" x14ac:dyDescent="0.15">
      <c r="B388" s="23">
        <v>41360</v>
      </c>
    </row>
    <row r="389" spans="2:2" x14ac:dyDescent="0.15">
      <c r="B389" s="23">
        <v>41361</v>
      </c>
    </row>
    <row r="390" spans="2:2" x14ac:dyDescent="0.15">
      <c r="B390" s="23">
        <v>41362</v>
      </c>
    </row>
    <row r="391" spans="2:2" x14ac:dyDescent="0.15">
      <c r="B391" s="23">
        <v>41363</v>
      </c>
    </row>
    <row r="392" spans="2:2" x14ac:dyDescent="0.15">
      <c r="B392" s="23">
        <v>41364</v>
      </c>
    </row>
    <row r="393" spans="2:2" x14ac:dyDescent="0.15">
      <c r="B393" s="23">
        <v>41365</v>
      </c>
    </row>
    <row r="394" spans="2:2" x14ac:dyDescent="0.15">
      <c r="B394" s="23">
        <v>41366</v>
      </c>
    </row>
    <row r="395" spans="2:2" x14ac:dyDescent="0.15">
      <c r="B395" s="23">
        <v>41367</v>
      </c>
    </row>
    <row r="396" spans="2:2" x14ac:dyDescent="0.15">
      <c r="B396" s="23">
        <v>41368</v>
      </c>
    </row>
    <row r="397" spans="2:2" x14ac:dyDescent="0.15">
      <c r="B397" s="23">
        <v>41369</v>
      </c>
    </row>
    <row r="398" spans="2:2" x14ac:dyDescent="0.15">
      <c r="B398" s="23">
        <v>41370</v>
      </c>
    </row>
    <row r="399" spans="2:2" x14ac:dyDescent="0.15">
      <c r="B399" s="23">
        <v>41371</v>
      </c>
    </row>
    <row r="400" spans="2:2" x14ac:dyDescent="0.15">
      <c r="B400" s="23">
        <v>41372</v>
      </c>
    </row>
    <row r="401" spans="2:2" x14ac:dyDescent="0.15">
      <c r="B401" s="23">
        <v>41373</v>
      </c>
    </row>
    <row r="402" spans="2:2" x14ac:dyDescent="0.15">
      <c r="B402" s="23">
        <v>41374</v>
      </c>
    </row>
    <row r="403" spans="2:2" x14ac:dyDescent="0.15">
      <c r="B403" s="23">
        <v>41375</v>
      </c>
    </row>
    <row r="404" spans="2:2" x14ac:dyDescent="0.15">
      <c r="B404" s="23">
        <v>41376</v>
      </c>
    </row>
    <row r="405" spans="2:2" x14ac:dyDescent="0.15">
      <c r="B405" s="23">
        <v>41377</v>
      </c>
    </row>
    <row r="406" spans="2:2" x14ac:dyDescent="0.15">
      <c r="B406" s="23">
        <v>41378</v>
      </c>
    </row>
    <row r="407" spans="2:2" x14ac:dyDescent="0.15">
      <c r="B407" s="23">
        <v>41379</v>
      </c>
    </row>
    <row r="408" spans="2:2" x14ac:dyDescent="0.15">
      <c r="B408" s="23">
        <v>41380</v>
      </c>
    </row>
    <row r="409" spans="2:2" x14ac:dyDescent="0.15">
      <c r="B409" s="23">
        <v>41381</v>
      </c>
    </row>
    <row r="410" spans="2:2" x14ac:dyDescent="0.15">
      <c r="B410" s="23">
        <v>41382</v>
      </c>
    </row>
    <row r="411" spans="2:2" x14ac:dyDescent="0.15">
      <c r="B411" s="23">
        <v>41383</v>
      </c>
    </row>
    <row r="412" spans="2:2" x14ac:dyDescent="0.15">
      <c r="B412" s="23">
        <v>41384</v>
      </c>
    </row>
    <row r="413" spans="2:2" x14ac:dyDescent="0.15">
      <c r="B413" s="23">
        <v>41385</v>
      </c>
    </row>
    <row r="414" spans="2:2" x14ac:dyDescent="0.15">
      <c r="B414" s="23">
        <v>41386</v>
      </c>
    </row>
    <row r="415" spans="2:2" x14ac:dyDescent="0.15">
      <c r="B415" s="23">
        <v>41387</v>
      </c>
    </row>
    <row r="416" spans="2:2" x14ac:dyDescent="0.15">
      <c r="B416" s="23">
        <v>41388</v>
      </c>
    </row>
    <row r="417" spans="2:2" x14ac:dyDescent="0.15">
      <c r="B417" s="23">
        <v>41389</v>
      </c>
    </row>
    <row r="418" spans="2:2" x14ac:dyDescent="0.15">
      <c r="B418" s="23">
        <v>41390</v>
      </c>
    </row>
    <row r="419" spans="2:2" x14ac:dyDescent="0.15">
      <c r="B419" s="23">
        <v>41391</v>
      </c>
    </row>
    <row r="420" spans="2:2" x14ac:dyDescent="0.15">
      <c r="B420" s="23">
        <v>41392</v>
      </c>
    </row>
    <row r="421" spans="2:2" x14ac:dyDescent="0.15">
      <c r="B421" s="23">
        <v>41393</v>
      </c>
    </row>
    <row r="422" spans="2:2" x14ac:dyDescent="0.15">
      <c r="B422" s="23">
        <v>41394</v>
      </c>
    </row>
    <row r="423" spans="2:2" x14ac:dyDescent="0.15">
      <c r="B423" s="23">
        <v>41395</v>
      </c>
    </row>
    <row r="424" spans="2:2" x14ac:dyDescent="0.15">
      <c r="B424" s="23">
        <v>41396</v>
      </c>
    </row>
    <row r="425" spans="2:2" x14ac:dyDescent="0.15">
      <c r="B425" s="23">
        <v>41397</v>
      </c>
    </row>
    <row r="426" spans="2:2" x14ac:dyDescent="0.15">
      <c r="B426" s="23">
        <v>41398</v>
      </c>
    </row>
    <row r="427" spans="2:2" x14ac:dyDescent="0.15">
      <c r="B427" s="23">
        <v>41399</v>
      </c>
    </row>
  </sheetData>
  <mergeCells count="2">
    <mergeCell ref="G3:J3"/>
    <mergeCell ref="D3:F3"/>
  </mergeCells>
  <phoneticPr fontId="1"/>
  <hyperlinks>
    <hyperlink ref="D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1"/>
  <sheetViews>
    <sheetView workbookViewId="0">
      <selection activeCell="H5" sqref="H5"/>
    </sheetView>
  </sheetViews>
  <sheetFormatPr defaultRowHeight="13.5" x14ac:dyDescent="0.15"/>
  <cols>
    <col min="1" max="1" width="3.75" customWidth="1"/>
    <col min="3" max="3" width="6.25" customWidth="1"/>
    <col min="4" max="4" width="6.625" customWidth="1"/>
    <col min="5" max="5" width="9" customWidth="1"/>
    <col min="6" max="6" width="7.625" customWidth="1"/>
  </cols>
  <sheetData>
    <row r="1" spans="2:8" x14ac:dyDescent="0.15">
      <c r="C1" s="125" t="s">
        <v>82</v>
      </c>
      <c r="D1" s="125"/>
      <c r="E1" s="125"/>
    </row>
    <row r="2" spans="2:8" ht="39" customHeight="1" x14ac:dyDescent="0.15">
      <c r="C2" t="s">
        <v>27</v>
      </c>
      <c r="D2" t="s">
        <v>28</v>
      </c>
      <c r="E2" s="90" t="s">
        <v>83</v>
      </c>
      <c r="F2" s="90" t="s">
        <v>84</v>
      </c>
    </row>
    <row r="3" spans="2:8" x14ac:dyDescent="0.15">
      <c r="B3" s="37">
        <v>40626</v>
      </c>
      <c r="C3" s="52">
        <v>226</v>
      </c>
      <c r="D3" s="44">
        <v>278</v>
      </c>
      <c r="E3" s="72">
        <f>C3*0.5+D3</f>
        <v>391</v>
      </c>
      <c r="H3" s="126" t="s">
        <v>94</v>
      </c>
    </row>
    <row r="4" spans="2:8" x14ac:dyDescent="0.15">
      <c r="B4" s="37">
        <v>40627</v>
      </c>
      <c r="C4" s="63">
        <v>166</v>
      </c>
      <c r="D4" s="44">
        <v>478</v>
      </c>
      <c r="E4" s="72">
        <f t="shared" ref="E4:E30" si="0">C4*0.5+D4</f>
        <v>561</v>
      </c>
      <c r="H4" s="128" t="s">
        <v>97</v>
      </c>
    </row>
    <row r="5" spans="2:8" x14ac:dyDescent="0.15">
      <c r="B5" s="106">
        <v>40628</v>
      </c>
      <c r="C5" s="98">
        <v>173</v>
      </c>
      <c r="D5" s="99">
        <v>452</v>
      </c>
      <c r="E5" s="100">
        <f t="shared" si="0"/>
        <v>538.5</v>
      </c>
      <c r="F5" s="5"/>
    </row>
    <row r="6" spans="2:8" x14ac:dyDescent="0.15">
      <c r="B6" s="37">
        <v>40629</v>
      </c>
      <c r="C6" s="52">
        <v>169</v>
      </c>
      <c r="D6" s="44">
        <v>382</v>
      </c>
      <c r="E6" s="72">
        <f t="shared" si="0"/>
        <v>466.5</v>
      </c>
      <c r="F6" s="107">
        <v>3000</v>
      </c>
      <c r="G6" s="4"/>
    </row>
    <row r="7" spans="2:8" x14ac:dyDescent="0.15">
      <c r="B7" s="37">
        <v>40630</v>
      </c>
      <c r="C7" s="52">
        <v>169</v>
      </c>
      <c r="D7" s="44">
        <v>169</v>
      </c>
      <c r="E7" s="72">
        <f t="shared" si="0"/>
        <v>253.5</v>
      </c>
      <c r="F7" s="55"/>
    </row>
    <row r="8" spans="2:8" x14ac:dyDescent="0.15">
      <c r="B8" s="37">
        <v>40631</v>
      </c>
      <c r="C8" s="52">
        <v>196</v>
      </c>
      <c r="D8" s="44">
        <v>168</v>
      </c>
      <c r="E8" s="72">
        <f t="shared" si="0"/>
        <v>266</v>
      </c>
      <c r="F8" s="92">
        <v>2960</v>
      </c>
    </row>
    <row r="9" spans="2:8" x14ac:dyDescent="0.15">
      <c r="B9" s="37">
        <v>40632</v>
      </c>
      <c r="C9" s="52">
        <v>192</v>
      </c>
      <c r="D9" s="44">
        <v>192</v>
      </c>
      <c r="E9" s="72">
        <f t="shared" si="0"/>
        <v>288</v>
      </c>
      <c r="F9">
        <v>2960</v>
      </c>
    </row>
    <row r="10" spans="2:8" x14ac:dyDescent="0.15">
      <c r="B10" s="106">
        <v>40633</v>
      </c>
      <c r="C10" s="98">
        <v>192</v>
      </c>
      <c r="D10" s="102">
        <v>216</v>
      </c>
      <c r="E10" s="100">
        <f t="shared" si="0"/>
        <v>312</v>
      </c>
      <c r="F10" s="101">
        <v>2960</v>
      </c>
      <c r="G10" s="100">
        <f>SUM(E6:E10)</f>
        <v>1586</v>
      </c>
    </row>
    <row r="11" spans="2:8" x14ac:dyDescent="0.15">
      <c r="B11" s="37">
        <v>40634</v>
      </c>
      <c r="C11" s="52">
        <v>184</v>
      </c>
      <c r="D11" s="44">
        <v>216</v>
      </c>
      <c r="E11" s="72">
        <f t="shared" si="0"/>
        <v>308</v>
      </c>
      <c r="F11">
        <v>2960</v>
      </c>
    </row>
    <row r="12" spans="2:8" x14ac:dyDescent="0.15">
      <c r="B12" s="37">
        <v>40635</v>
      </c>
      <c r="C12" s="52">
        <v>165</v>
      </c>
      <c r="D12" s="44">
        <v>213</v>
      </c>
      <c r="E12" s="72">
        <f t="shared" si="0"/>
        <v>295.5</v>
      </c>
      <c r="F12">
        <v>2960</v>
      </c>
    </row>
    <row r="13" spans="2:8" x14ac:dyDescent="0.15">
      <c r="B13" s="37">
        <v>40636</v>
      </c>
      <c r="C13" s="52">
        <v>147</v>
      </c>
      <c r="D13" s="44">
        <v>192</v>
      </c>
      <c r="E13" s="72">
        <f t="shared" si="0"/>
        <v>265.5</v>
      </c>
      <c r="F13">
        <v>2960</v>
      </c>
    </row>
    <row r="14" spans="2:8" x14ac:dyDescent="0.15">
      <c r="B14" s="37">
        <v>40637</v>
      </c>
      <c r="C14" s="52">
        <v>144</v>
      </c>
      <c r="D14" s="44">
        <v>192</v>
      </c>
      <c r="E14" s="72">
        <f t="shared" si="0"/>
        <v>264</v>
      </c>
      <c r="F14">
        <v>2960</v>
      </c>
    </row>
    <row r="15" spans="2:8" x14ac:dyDescent="0.15">
      <c r="B15" s="40">
        <v>40638</v>
      </c>
      <c r="C15" s="56">
        <v>144</v>
      </c>
      <c r="D15" s="45">
        <v>192</v>
      </c>
      <c r="E15" s="104">
        <f t="shared" si="0"/>
        <v>264</v>
      </c>
      <c r="F15" s="93">
        <v>2960</v>
      </c>
      <c r="G15" s="105">
        <f>SUM(E11:E15)</f>
        <v>1397</v>
      </c>
    </row>
    <row r="16" spans="2:8" x14ac:dyDescent="0.15">
      <c r="B16" s="37">
        <v>40639</v>
      </c>
      <c r="C16" s="52">
        <v>144</v>
      </c>
      <c r="D16" s="44">
        <v>192</v>
      </c>
      <c r="E16" s="72">
        <f t="shared" si="0"/>
        <v>264</v>
      </c>
      <c r="F16">
        <v>2960</v>
      </c>
      <c r="G16" s="5"/>
    </row>
    <row r="17" spans="2:6" x14ac:dyDescent="0.15">
      <c r="B17" s="37">
        <v>40640</v>
      </c>
      <c r="C17" s="52">
        <v>144</v>
      </c>
      <c r="D17" s="44">
        <v>187</v>
      </c>
      <c r="E17" s="72">
        <f t="shared" si="0"/>
        <v>259</v>
      </c>
      <c r="F17">
        <v>3010</v>
      </c>
    </row>
    <row r="18" spans="2:6" x14ac:dyDescent="0.15">
      <c r="B18" s="37">
        <v>40641</v>
      </c>
      <c r="C18" s="52">
        <v>144</v>
      </c>
      <c r="D18" s="44">
        <v>168</v>
      </c>
      <c r="E18" s="72">
        <f t="shared" si="0"/>
        <v>240</v>
      </c>
      <c r="F18">
        <v>3030</v>
      </c>
    </row>
    <row r="19" spans="2:6" x14ac:dyDescent="0.15">
      <c r="B19" s="37">
        <v>40642</v>
      </c>
      <c r="C19" s="52">
        <v>144</v>
      </c>
      <c r="D19" s="44">
        <v>168</v>
      </c>
      <c r="E19" s="72">
        <f t="shared" si="0"/>
        <v>240</v>
      </c>
      <c r="F19">
        <v>3060</v>
      </c>
    </row>
    <row r="20" spans="2:6" x14ac:dyDescent="0.15">
      <c r="B20" s="37">
        <v>40643</v>
      </c>
      <c r="C20" s="52">
        <v>144</v>
      </c>
      <c r="D20" s="44">
        <v>168</v>
      </c>
      <c r="E20" s="72">
        <f t="shared" si="0"/>
        <v>240</v>
      </c>
      <c r="F20">
        <v>3080</v>
      </c>
    </row>
    <row r="21" spans="2:6" x14ac:dyDescent="0.15">
      <c r="B21" s="37">
        <v>40644</v>
      </c>
      <c r="C21" s="52">
        <v>139</v>
      </c>
      <c r="D21" s="44">
        <v>162</v>
      </c>
      <c r="E21" s="72">
        <f t="shared" si="0"/>
        <v>231.5</v>
      </c>
      <c r="F21">
        <v>3090</v>
      </c>
    </row>
    <row r="22" spans="2:6" x14ac:dyDescent="0.15">
      <c r="B22" s="37">
        <v>40645</v>
      </c>
      <c r="C22" s="54">
        <v>144</v>
      </c>
      <c r="D22" s="55">
        <v>168</v>
      </c>
      <c r="E22" s="72">
        <f t="shared" si="0"/>
        <v>240</v>
      </c>
      <c r="F22">
        <v>3090</v>
      </c>
    </row>
    <row r="23" spans="2:6" x14ac:dyDescent="0.15">
      <c r="B23" s="37">
        <v>40646</v>
      </c>
      <c r="C23" s="54">
        <v>144</v>
      </c>
      <c r="D23" s="55">
        <v>168</v>
      </c>
      <c r="E23" s="72">
        <f t="shared" si="0"/>
        <v>240</v>
      </c>
      <c r="F23" s="93">
        <v>3050</v>
      </c>
    </row>
    <row r="24" spans="2:6" x14ac:dyDescent="0.15">
      <c r="B24" s="37">
        <v>40647</v>
      </c>
      <c r="C24" s="54">
        <v>144</v>
      </c>
      <c r="D24" s="55">
        <v>168</v>
      </c>
      <c r="E24" s="72">
        <f t="shared" si="0"/>
        <v>240</v>
      </c>
      <c r="F24">
        <v>3065</v>
      </c>
    </row>
    <row r="25" spans="2:6" x14ac:dyDescent="0.15">
      <c r="B25" s="37">
        <v>40648</v>
      </c>
      <c r="C25" s="54">
        <v>144</v>
      </c>
      <c r="D25" s="55">
        <v>167</v>
      </c>
      <c r="E25" s="72">
        <f t="shared" si="0"/>
        <v>239</v>
      </c>
      <c r="F25">
        <v>3090</v>
      </c>
    </row>
    <row r="26" spans="2:6" x14ac:dyDescent="0.15">
      <c r="B26" s="37">
        <v>40649</v>
      </c>
      <c r="C26" s="54">
        <v>144</v>
      </c>
      <c r="D26" s="55">
        <v>168</v>
      </c>
      <c r="E26" s="72">
        <f t="shared" si="0"/>
        <v>240</v>
      </c>
      <c r="F26" s="93">
        <v>3135</v>
      </c>
    </row>
    <row r="27" spans="2:6" x14ac:dyDescent="0.15">
      <c r="B27" s="37">
        <v>40650</v>
      </c>
      <c r="C27" s="54">
        <v>144</v>
      </c>
      <c r="D27" s="55">
        <v>168</v>
      </c>
      <c r="E27" s="72">
        <f t="shared" si="0"/>
        <v>240</v>
      </c>
      <c r="F27">
        <v>3150</v>
      </c>
    </row>
    <row r="28" spans="2:6" x14ac:dyDescent="0.15">
      <c r="B28" s="37">
        <v>40651</v>
      </c>
      <c r="C28" s="54">
        <v>144</v>
      </c>
      <c r="D28" s="55">
        <v>168</v>
      </c>
      <c r="E28" s="72">
        <f t="shared" si="0"/>
        <v>240</v>
      </c>
      <c r="F28">
        <v>3180</v>
      </c>
    </row>
    <row r="29" spans="2:6" x14ac:dyDescent="0.15">
      <c r="B29" s="37">
        <v>40652</v>
      </c>
      <c r="C29" s="54">
        <v>144</v>
      </c>
      <c r="D29" s="55">
        <v>168</v>
      </c>
      <c r="E29" s="72">
        <f t="shared" si="0"/>
        <v>240</v>
      </c>
      <c r="F29">
        <v>3200</v>
      </c>
    </row>
    <row r="30" spans="2:6" x14ac:dyDescent="0.15">
      <c r="B30" s="37">
        <v>40653</v>
      </c>
      <c r="C30" s="54">
        <v>134</v>
      </c>
      <c r="D30" s="55">
        <v>168</v>
      </c>
      <c r="E30" s="72">
        <f t="shared" si="0"/>
        <v>235</v>
      </c>
      <c r="F30" s="91">
        <v>3190</v>
      </c>
    </row>
    <row r="31" spans="2:6" x14ac:dyDescent="0.15">
      <c r="C31" s="4"/>
    </row>
  </sheetData>
  <mergeCells count="1">
    <mergeCell ref="C1:E1"/>
  </mergeCells>
  <phoneticPr fontId="1"/>
  <hyperlinks>
    <hyperlink ref="H3" r:id="rId1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25"/>
  <sheetViews>
    <sheetView workbookViewId="0">
      <selection activeCell="A12" sqref="A12"/>
    </sheetView>
  </sheetViews>
  <sheetFormatPr defaultRowHeight="13.5" x14ac:dyDescent="0.15"/>
  <sheetData>
    <row r="2" spans="2:11" x14ac:dyDescent="0.15">
      <c r="C2" s="68" t="s">
        <v>76</v>
      </c>
    </row>
    <row r="3" spans="2:11" x14ac:dyDescent="0.15">
      <c r="B3" s="10"/>
      <c r="C3" s="10" t="s">
        <v>30</v>
      </c>
      <c r="D3" s="88" t="s">
        <v>75</v>
      </c>
      <c r="E3" s="88" t="s">
        <v>32</v>
      </c>
      <c r="F3" s="10" t="s">
        <v>33</v>
      </c>
      <c r="G3" s="10" t="s">
        <v>73</v>
      </c>
      <c r="H3" s="10" t="s">
        <v>68</v>
      </c>
      <c r="I3" s="10" t="s">
        <v>69</v>
      </c>
      <c r="J3" s="88" t="s">
        <v>34</v>
      </c>
      <c r="K3" s="10" t="s">
        <v>70</v>
      </c>
    </row>
    <row r="4" spans="2:11" x14ac:dyDescent="0.15">
      <c r="B4" s="12"/>
      <c r="C4" s="12" t="s">
        <v>31</v>
      </c>
      <c r="D4" s="89" t="s">
        <v>14</v>
      </c>
      <c r="E4" s="89" t="s">
        <v>14</v>
      </c>
      <c r="F4" s="87">
        <v>40995</v>
      </c>
      <c r="G4" s="12" t="s">
        <v>74</v>
      </c>
      <c r="H4" s="12" t="s">
        <v>72</v>
      </c>
      <c r="I4" s="12" t="s">
        <v>72</v>
      </c>
      <c r="J4" s="89" t="s">
        <v>30</v>
      </c>
      <c r="K4" s="12" t="s">
        <v>52</v>
      </c>
    </row>
    <row r="5" spans="2:11" x14ac:dyDescent="0.15">
      <c r="B5" s="1" t="s">
        <v>27</v>
      </c>
      <c r="C5" s="1">
        <v>16100</v>
      </c>
      <c r="D5" s="86">
        <v>-12900</v>
      </c>
      <c r="E5" s="86">
        <f>C5+D5</f>
        <v>3200</v>
      </c>
      <c r="F5" s="1">
        <v>16000</v>
      </c>
      <c r="G5" s="1">
        <f>F5-C5</f>
        <v>-100</v>
      </c>
      <c r="H5" s="1">
        <v>56</v>
      </c>
      <c r="I5" s="1">
        <v>162</v>
      </c>
      <c r="J5" s="86" t="s">
        <v>35</v>
      </c>
      <c r="K5" s="1">
        <v>3100</v>
      </c>
    </row>
    <row r="6" spans="2:11" x14ac:dyDescent="0.15">
      <c r="B6" s="1" t="s">
        <v>28</v>
      </c>
      <c r="C6" s="1">
        <v>15900</v>
      </c>
      <c r="D6" s="86">
        <v>-12260</v>
      </c>
      <c r="E6" s="86">
        <f t="shared" ref="E6:E7" si="0">C6+D6</f>
        <v>3640</v>
      </c>
      <c r="F6" s="1">
        <v>14900</v>
      </c>
      <c r="G6" s="1">
        <f t="shared" ref="G6:G7" si="1">F6-C6</f>
        <v>-1000</v>
      </c>
      <c r="H6" s="1">
        <v>76</v>
      </c>
      <c r="I6" s="1">
        <v>76</v>
      </c>
      <c r="J6" s="86" t="s">
        <v>35</v>
      </c>
      <c r="K6" s="1">
        <v>6000</v>
      </c>
    </row>
    <row r="7" spans="2:11" x14ac:dyDescent="0.15">
      <c r="B7" s="1" t="s">
        <v>29</v>
      </c>
      <c r="C7" s="1">
        <v>25700</v>
      </c>
      <c r="D7" s="86">
        <v>-17430</v>
      </c>
      <c r="E7" s="86">
        <f t="shared" si="0"/>
        <v>8270</v>
      </c>
      <c r="F7" s="1">
        <v>24200</v>
      </c>
      <c r="G7" s="1">
        <f t="shared" si="1"/>
        <v>-1500</v>
      </c>
      <c r="H7" s="1">
        <v>69</v>
      </c>
      <c r="I7" s="1">
        <v>74</v>
      </c>
      <c r="J7" s="86" t="s">
        <v>35</v>
      </c>
      <c r="K7" s="1">
        <v>4200</v>
      </c>
    </row>
    <row r="8" spans="2:11" x14ac:dyDescent="0.15">
      <c r="C8" s="68" t="s">
        <v>71</v>
      </c>
    </row>
    <row r="9" spans="2:11" x14ac:dyDescent="0.15">
      <c r="C9" t="s">
        <v>36</v>
      </c>
    </row>
    <row r="11" spans="2:11" x14ac:dyDescent="0.15">
      <c r="C11" t="s">
        <v>79</v>
      </c>
    </row>
    <row r="12" spans="2:11" x14ac:dyDescent="0.15">
      <c r="C12" t="s">
        <v>77</v>
      </c>
    </row>
    <row r="13" spans="2:11" x14ac:dyDescent="0.15">
      <c r="C13" t="s">
        <v>78</v>
      </c>
    </row>
    <row r="15" spans="2:11" x14ac:dyDescent="0.15">
      <c r="B15" s="127" t="s">
        <v>92</v>
      </c>
    </row>
    <row r="25" spans="2:2" x14ac:dyDescent="0.15">
      <c r="B25" s="126" t="s">
        <v>91</v>
      </c>
    </row>
  </sheetData>
  <phoneticPr fontId="1"/>
  <hyperlinks>
    <hyperlink ref="B25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35"/>
  <sheetViews>
    <sheetView topLeftCell="A7" workbookViewId="0">
      <selection activeCell="M19" sqref="M19"/>
    </sheetView>
  </sheetViews>
  <sheetFormatPr defaultRowHeight="13.5" x14ac:dyDescent="0.15"/>
  <cols>
    <col min="1" max="1" width="3.875" customWidth="1"/>
    <col min="2" max="2" width="12.5" customWidth="1"/>
    <col min="3" max="3" width="10" customWidth="1"/>
    <col min="6" max="6" width="10.125" customWidth="1"/>
    <col min="10" max="10" width="9.5" bestFit="1" customWidth="1"/>
  </cols>
  <sheetData>
    <row r="1" spans="2:10" x14ac:dyDescent="0.15">
      <c r="B1" s="126" t="s">
        <v>90</v>
      </c>
    </row>
    <row r="2" spans="2:10" x14ac:dyDescent="0.15">
      <c r="D2" s="25"/>
      <c r="E2" s="25"/>
      <c r="G2" t="s">
        <v>80</v>
      </c>
    </row>
    <row r="3" spans="2:10" x14ac:dyDescent="0.15">
      <c r="C3" t="s">
        <v>14</v>
      </c>
      <c r="D3" s="35"/>
      <c r="E3" s="25"/>
      <c r="F3" s="23">
        <v>41060</v>
      </c>
    </row>
    <row r="4" spans="2:10" x14ac:dyDescent="0.15">
      <c r="F4" t="s">
        <v>18</v>
      </c>
      <c r="G4" t="s">
        <v>15</v>
      </c>
      <c r="H4" t="s">
        <v>16</v>
      </c>
      <c r="I4" t="s">
        <v>20</v>
      </c>
      <c r="J4" t="s">
        <v>21</v>
      </c>
    </row>
    <row r="5" spans="2:10" x14ac:dyDescent="0.15">
      <c r="B5" s="2" t="s">
        <v>9</v>
      </c>
      <c r="C5" s="3">
        <v>-1230</v>
      </c>
      <c r="D5" s="3"/>
      <c r="E5" s="3"/>
      <c r="F5" s="3">
        <v>4860</v>
      </c>
      <c r="G5" s="13">
        <f>IF((F5-C5)&lt;0,0,(F5-C5)*638/1000)</f>
        <v>3885.42</v>
      </c>
      <c r="H5" s="14">
        <f>SUM(G5:G7)</f>
        <v>13109.580000000002</v>
      </c>
      <c r="I5">
        <v>2800</v>
      </c>
      <c r="J5" s="18">
        <f>H5+I5</f>
        <v>15909.580000000002</v>
      </c>
    </row>
    <row r="6" spans="2:10" x14ac:dyDescent="0.15">
      <c r="B6" s="4" t="s">
        <v>10</v>
      </c>
      <c r="C6" s="5">
        <v>1000</v>
      </c>
      <c r="D6" s="5">
        <v>1900</v>
      </c>
      <c r="E6" s="5">
        <v>3200</v>
      </c>
      <c r="F6" s="5">
        <v>4920</v>
      </c>
      <c r="G6" s="15">
        <f>IF((F6-C6)&lt;0,0,IF((F6-D6)&lt;0,(F6-C6)*F23/1000,IF((F6-E6)&lt;0,(F6-D6)*H23/1000+900*F23/1000,(F6-E6)*I23/1000+1300*H23/1000+900*F23/1000)))</f>
        <v>8108.28</v>
      </c>
      <c r="H6" s="6"/>
    </row>
    <row r="7" spans="2:10" x14ac:dyDescent="0.15">
      <c r="B7" s="7" t="s">
        <v>0</v>
      </c>
      <c r="C7" s="8">
        <v>1400</v>
      </c>
      <c r="D7" s="8"/>
      <c r="E7" s="8"/>
      <c r="F7" s="8">
        <v>3588</v>
      </c>
      <c r="G7" s="16">
        <f>IF(($F$7-C7)&lt;0,0,($F$7-C7)*510/1000)</f>
        <v>1115.8800000000001</v>
      </c>
      <c r="H7" s="69">
        <f>G5+G7</f>
        <v>5001.3</v>
      </c>
    </row>
    <row r="8" spans="2:10" x14ac:dyDescent="0.15">
      <c r="B8" s="2" t="s">
        <v>1</v>
      </c>
      <c r="C8" s="3">
        <v>-2060</v>
      </c>
      <c r="D8" s="3"/>
      <c r="E8" s="3"/>
      <c r="F8" s="3">
        <f>F9</f>
        <v>3567</v>
      </c>
      <c r="G8" s="13">
        <f>IF(($F$8-C8)&lt;0,0,($F$8-C8)*C25/1000)</f>
        <v>6015.2629999999999</v>
      </c>
      <c r="H8" s="14">
        <f>SUM(G8:G10)</f>
        <v>19779.522999999997</v>
      </c>
      <c r="I8">
        <v>4800</v>
      </c>
      <c r="J8" s="18">
        <f>H8+I8</f>
        <v>24579.522999999997</v>
      </c>
    </row>
    <row r="9" spans="2:10" x14ac:dyDescent="0.15">
      <c r="B9" s="4" t="s">
        <v>2</v>
      </c>
      <c r="C9" s="5">
        <v>-300</v>
      </c>
      <c r="D9" s="5">
        <v>1900</v>
      </c>
      <c r="E9" s="5"/>
      <c r="F9" s="5">
        <v>3567</v>
      </c>
      <c r="G9" s="15">
        <f>IF(($F$9-C9)&lt;0,0,IF(($F$9-D9)&lt;0,($F$9-C9)*E26/1000,($F$9-D9)*H26/1000+(D9-C9)*E26/1000))</f>
        <v>11411.119999999999</v>
      </c>
      <c r="H9" s="6"/>
    </row>
    <row r="10" spans="2:10" x14ac:dyDescent="0.15">
      <c r="B10" s="7" t="s">
        <v>3</v>
      </c>
      <c r="C10" s="8">
        <v>-300</v>
      </c>
      <c r="D10" s="8"/>
      <c r="E10" s="8"/>
      <c r="F10" s="8">
        <v>3545</v>
      </c>
      <c r="G10" s="16">
        <f>IF(($F$10-C10)&lt;0,0,($F$10-C10)*E27/1000)</f>
        <v>2353.14</v>
      </c>
      <c r="H10" s="9"/>
    </row>
    <row r="11" spans="2:10" x14ac:dyDescent="0.15">
      <c r="B11" s="2" t="s">
        <v>11</v>
      </c>
      <c r="C11" s="3">
        <v>-2060</v>
      </c>
      <c r="D11" s="3"/>
      <c r="E11" s="3"/>
      <c r="F11" s="3">
        <f>F12</f>
        <v>3696</v>
      </c>
      <c r="G11" s="13">
        <f>IF(($F$11-C11)&lt;0,0,($F$11-C11)*C28/1000)</f>
        <v>6383.4040000000005</v>
      </c>
      <c r="H11" s="14">
        <f>SUM(G11:G13)</f>
        <v>22363.352000000003</v>
      </c>
      <c r="I11">
        <v>5800</v>
      </c>
      <c r="J11" s="18">
        <f>H11+I11</f>
        <v>28163.352000000003</v>
      </c>
    </row>
    <row r="12" spans="2:10" x14ac:dyDescent="0.15">
      <c r="B12" s="4" t="s">
        <v>12</v>
      </c>
      <c r="C12" s="5">
        <v>-300</v>
      </c>
      <c r="D12" s="5">
        <v>1900</v>
      </c>
      <c r="E12" s="5"/>
      <c r="F12" s="5">
        <v>3696</v>
      </c>
      <c r="G12" s="15">
        <f>IF(($F$12-C12)&lt;0,0,IF(($F$12-D12)&lt;0,($F$12-C12)*E29/1000,($F$12-D12)*H29/1000+(D12-C12)*E29/1000))</f>
        <v>13642.288</v>
      </c>
      <c r="H12" s="6"/>
    </row>
    <row r="13" spans="2:10" x14ac:dyDescent="0.15">
      <c r="B13" s="7" t="s">
        <v>5</v>
      </c>
      <c r="C13" s="8">
        <v>-300</v>
      </c>
      <c r="D13" s="8"/>
      <c r="E13" s="8"/>
      <c r="F13" s="8">
        <f>F12</f>
        <v>3696</v>
      </c>
      <c r="G13" s="16">
        <f>IF(($F$13-C13)&lt;0,0,($F$13-C13)*E30/1000)</f>
        <v>2337.66</v>
      </c>
      <c r="H13" s="9"/>
    </row>
    <row r="14" spans="2:10" x14ac:dyDescent="0.15">
      <c r="B14" s="2" t="s">
        <v>6</v>
      </c>
      <c r="C14" s="3">
        <v>-2060</v>
      </c>
      <c r="D14" s="3"/>
      <c r="E14" s="3"/>
      <c r="F14" s="3">
        <f>F15</f>
        <v>3669</v>
      </c>
      <c r="G14" s="13">
        <f>IF(($F$14-C14)&lt;0,0,($F$14-C14)*C31/1000)</f>
        <v>6490.9570000000003</v>
      </c>
      <c r="H14" s="14">
        <f>SUM(G14:G16)</f>
        <v>21971.492000000002</v>
      </c>
      <c r="I14">
        <v>900</v>
      </c>
      <c r="J14" s="18">
        <f>H14+I14</f>
        <v>22871.492000000002</v>
      </c>
    </row>
    <row r="15" spans="2:10" x14ac:dyDescent="0.15">
      <c r="B15" s="4" t="s">
        <v>7</v>
      </c>
      <c r="C15" s="5">
        <v>-300</v>
      </c>
      <c r="D15" s="5">
        <v>1900</v>
      </c>
      <c r="E15" s="5"/>
      <c r="F15" s="5">
        <v>3669</v>
      </c>
      <c r="G15" s="15">
        <f>IF(($F$15-C15)&lt;0,0,IF(($F$15-D15)&lt;0,($F$15-C15)*E32/1000,($F$15-D15)*H32/1000+(D15-C15)*E32/1000))</f>
        <v>11829.055</v>
      </c>
      <c r="H15" s="6"/>
    </row>
    <row r="16" spans="2:10" x14ac:dyDescent="0.15">
      <c r="B16" s="7" t="s">
        <v>8</v>
      </c>
      <c r="C16" s="8">
        <v>-300</v>
      </c>
      <c r="D16" s="8"/>
      <c r="E16" s="8"/>
      <c r="F16" s="8">
        <f>F15</f>
        <v>3669</v>
      </c>
      <c r="G16" s="16">
        <f>IF(($F$16-C16)&lt;0,0,($F$16-C16)*E33/1000)</f>
        <v>3651.48</v>
      </c>
      <c r="H16" s="9"/>
    </row>
    <row r="17" spans="2:11" x14ac:dyDescent="0.15">
      <c r="B17" s="19" t="s">
        <v>23</v>
      </c>
      <c r="C17" s="5"/>
      <c r="D17" s="5"/>
      <c r="E17" s="5"/>
      <c r="F17" s="5"/>
      <c r="G17" s="15"/>
      <c r="H17" s="5"/>
      <c r="I17">
        <v>9600</v>
      </c>
      <c r="J17">
        <f>I17</f>
        <v>9600</v>
      </c>
    </row>
    <row r="18" spans="2:11" x14ac:dyDescent="0.15">
      <c r="B18" s="19" t="s">
        <v>22</v>
      </c>
      <c r="C18" s="5"/>
      <c r="D18" s="5"/>
      <c r="E18" s="5"/>
      <c r="F18" s="5"/>
      <c r="G18" s="15"/>
      <c r="H18" s="5"/>
      <c r="I18">
        <v>3700</v>
      </c>
      <c r="J18">
        <f>I18</f>
        <v>3700</v>
      </c>
    </row>
    <row r="19" spans="2:11" x14ac:dyDescent="0.15">
      <c r="B19" s="5"/>
      <c r="C19" s="5"/>
      <c r="D19" s="5"/>
      <c r="E19" s="5"/>
      <c r="F19" s="5"/>
      <c r="G19" s="15"/>
      <c r="H19" s="15">
        <f>SUM(H5:H18)</f>
        <v>82225.247000000003</v>
      </c>
      <c r="I19" s="15">
        <f>SUM(I5:I18)</f>
        <v>27600</v>
      </c>
      <c r="J19" s="15">
        <f>SUM(J5:J18)</f>
        <v>104823.947</v>
      </c>
    </row>
    <row r="20" spans="2:11" x14ac:dyDescent="0.15">
      <c r="C20" t="s">
        <v>19</v>
      </c>
    </row>
    <row r="21" spans="2:11" x14ac:dyDescent="0.15">
      <c r="B21" s="1" t="s">
        <v>13</v>
      </c>
      <c r="C21" s="1">
        <v>-2060</v>
      </c>
      <c r="D21" s="1">
        <v>-1230</v>
      </c>
      <c r="E21" s="1">
        <v>-300</v>
      </c>
      <c r="F21" s="1">
        <v>1000</v>
      </c>
      <c r="G21" s="1">
        <v>1400</v>
      </c>
      <c r="H21" s="1">
        <v>1900</v>
      </c>
      <c r="I21" s="1">
        <v>3200</v>
      </c>
      <c r="J21" s="1">
        <v>10200</v>
      </c>
    </row>
    <row r="22" spans="2:11" x14ac:dyDescent="0.15">
      <c r="B22" s="10" t="s">
        <v>9</v>
      </c>
      <c r="C22" s="3">
        <v>0</v>
      </c>
      <c r="D22" s="3">
        <v>638</v>
      </c>
      <c r="E22" s="3">
        <v>638</v>
      </c>
      <c r="F22" s="3">
        <v>638</v>
      </c>
      <c r="G22" s="3">
        <v>638</v>
      </c>
      <c r="H22" s="3">
        <v>638</v>
      </c>
      <c r="I22" s="3">
        <v>638</v>
      </c>
      <c r="J22" s="20">
        <v>638</v>
      </c>
      <c r="K22" s="24">
        <f>J22+J25+J26+J27+J24</f>
        <v>7989</v>
      </c>
    </row>
    <row r="23" spans="2:11" x14ac:dyDescent="0.15">
      <c r="B23" s="11" t="s">
        <v>10</v>
      </c>
      <c r="C23" s="5">
        <v>0</v>
      </c>
      <c r="D23" s="5">
        <v>0</v>
      </c>
      <c r="E23" s="5">
        <v>0</v>
      </c>
      <c r="F23" s="5">
        <v>286</v>
      </c>
      <c r="G23" s="5">
        <v>286</v>
      </c>
      <c r="H23" s="5">
        <v>596</v>
      </c>
      <c r="I23" s="5">
        <v>4114</v>
      </c>
      <c r="J23" s="6">
        <v>4114</v>
      </c>
    </row>
    <row r="24" spans="2:11" x14ac:dyDescent="0.15">
      <c r="B24" s="12" t="s">
        <v>0</v>
      </c>
      <c r="C24" s="8">
        <v>0</v>
      </c>
      <c r="D24" s="8">
        <v>0</v>
      </c>
      <c r="E24" s="8">
        <v>0</v>
      </c>
      <c r="F24" s="8">
        <v>0</v>
      </c>
      <c r="G24" s="8">
        <v>510</v>
      </c>
      <c r="H24" s="8">
        <v>510</v>
      </c>
      <c r="I24" s="8">
        <v>510</v>
      </c>
      <c r="J24" s="22">
        <v>510</v>
      </c>
    </row>
    <row r="25" spans="2:11" x14ac:dyDescent="0.15">
      <c r="B25" s="10" t="s">
        <v>1</v>
      </c>
      <c r="C25" s="3">
        <v>1069</v>
      </c>
      <c r="D25" s="3">
        <v>1069</v>
      </c>
      <c r="E25" s="3">
        <v>1069</v>
      </c>
      <c r="F25" s="3">
        <v>1069</v>
      </c>
      <c r="G25" s="3">
        <v>1069</v>
      </c>
      <c r="H25" s="3">
        <v>1069</v>
      </c>
      <c r="I25" s="3">
        <v>1069</v>
      </c>
      <c r="J25" s="20">
        <v>1069</v>
      </c>
    </row>
    <row r="26" spans="2:11" x14ac:dyDescent="0.15">
      <c r="B26" s="11" t="s">
        <v>2</v>
      </c>
      <c r="C26" s="5"/>
      <c r="D26" s="5"/>
      <c r="E26" s="5">
        <v>1277</v>
      </c>
      <c r="F26" s="5">
        <v>1277</v>
      </c>
      <c r="G26" s="5">
        <v>1277</v>
      </c>
      <c r="H26" s="5">
        <v>5160</v>
      </c>
      <c r="I26" s="5">
        <v>5160</v>
      </c>
      <c r="J26" s="21">
        <v>5160</v>
      </c>
    </row>
    <row r="27" spans="2:11" x14ac:dyDescent="0.15">
      <c r="B27" s="12" t="s">
        <v>3</v>
      </c>
      <c r="C27" s="8"/>
      <c r="D27" s="8"/>
      <c r="E27" s="8">
        <v>612</v>
      </c>
      <c r="F27" s="8">
        <v>612</v>
      </c>
      <c r="G27" s="8">
        <v>612</v>
      </c>
      <c r="H27" s="8">
        <v>612</v>
      </c>
      <c r="I27" s="8">
        <v>612</v>
      </c>
      <c r="J27" s="22">
        <v>612</v>
      </c>
    </row>
    <row r="28" spans="2:11" x14ac:dyDescent="0.15">
      <c r="B28" s="10" t="s">
        <v>11</v>
      </c>
      <c r="C28" s="3">
        <v>1109</v>
      </c>
      <c r="D28" s="3">
        <v>1109</v>
      </c>
      <c r="E28" s="3">
        <v>1109</v>
      </c>
      <c r="F28" s="3">
        <v>1109</v>
      </c>
      <c r="G28" s="3">
        <v>1109</v>
      </c>
      <c r="H28" s="3">
        <v>1109</v>
      </c>
      <c r="I28" s="3">
        <v>1109</v>
      </c>
      <c r="J28" s="31">
        <v>1109</v>
      </c>
      <c r="K28" s="34">
        <f>SUM(J28:J33)</f>
        <v>14870</v>
      </c>
    </row>
    <row r="29" spans="2:11" x14ac:dyDescent="0.15">
      <c r="B29" s="11" t="s">
        <v>12</v>
      </c>
      <c r="C29" s="5"/>
      <c r="D29" s="5"/>
      <c r="E29" s="5">
        <v>1280</v>
      </c>
      <c r="F29" s="5">
        <v>1280</v>
      </c>
      <c r="G29" s="5">
        <v>1280</v>
      </c>
      <c r="H29" s="5">
        <v>6028</v>
      </c>
      <c r="I29" s="5">
        <v>6028</v>
      </c>
      <c r="J29" s="32">
        <v>6028</v>
      </c>
    </row>
    <row r="30" spans="2:11" x14ac:dyDescent="0.15">
      <c r="B30" s="12" t="s">
        <v>5</v>
      </c>
      <c r="C30" s="8"/>
      <c r="D30" s="8"/>
      <c r="E30" s="8">
        <v>585</v>
      </c>
      <c r="F30" s="8">
        <v>585</v>
      </c>
      <c r="G30" s="8">
        <v>585</v>
      </c>
      <c r="H30" s="8">
        <v>585</v>
      </c>
      <c r="I30" s="8">
        <v>585</v>
      </c>
      <c r="J30" s="33">
        <v>585</v>
      </c>
    </row>
    <row r="31" spans="2:11" x14ac:dyDescent="0.15">
      <c r="B31" s="10" t="s">
        <v>6</v>
      </c>
      <c r="C31" s="3">
        <v>1133</v>
      </c>
      <c r="D31" s="3">
        <v>1133</v>
      </c>
      <c r="E31" s="3">
        <v>1133</v>
      </c>
      <c r="F31" s="3">
        <v>1133</v>
      </c>
      <c r="G31" s="3">
        <v>1133</v>
      </c>
      <c r="H31" s="3">
        <v>1133</v>
      </c>
      <c r="I31" s="3">
        <v>1133</v>
      </c>
      <c r="J31" s="31">
        <v>1133</v>
      </c>
    </row>
    <row r="32" spans="2:11" x14ac:dyDescent="0.15">
      <c r="B32" s="11" t="s">
        <v>7</v>
      </c>
      <c r="C32" s="5"/>
      <c r="D32" s="5"/>
      <c r="E32" s="5">
        <v>1280</v>
      </c>
      <c r="F32" s="5">
        <v>1280</v>
      </c>
      <c r="G32" s="5">
        <v>1280</v>
      </c>
      <c r="H32" s="5">
        <v>5095</v>
      </c>
      <c r="I32" s="5">
        <v>5095</v>
      </c>
      <c r="J32" s="32">
        <v>5095</v>
      </c>
    </row>
    <row r="33" spans="2:10" x14ac:dyDescent="0.15">
      <c r="B33" s="12" t="s">
        <v>8</v>
      </c>
      <c r="C33" s="8"/>
      <c r="D33" s="8"/>
      <c r="E33" s="8">
        <v>920</v>
      </c>
      <c r="F33" s="8">
        <v>920</v>
      </c>
      <c r="G33" s="8">
        <v>920</v>
      </c>
      <c r="H33" s="8">
        <v>920</v>
      </c>
      <c r="I33" s="8">
        <v>920</v>
      </c>
      <c r="J33" s="33">
        <v>920</v>
      </c>
    </row>
    <row r="34" spans="2:10" x14ac:dyDescent="0.15">
      <c r="B34" s="19" t="s">
        <v>23</v>
      </c>
    </row>
    <row r="35" spans="2:10" x14ac:dyDescent="0.15">
      <c r="B35" s="19" t="s">
        <v>22</v>
      </c>
    </row>
  </sheetData>
  <phoneticPr fontId="1"/>
  <hyperlinks>
    <hyperlink ref="B1" r:id="rId1"/>
  </hyperlinks>
  <pageMargins left="0.7" right="0.7" top="0.75" bottom="0.75" header="0.3" footer="0.3"/>
  <pageSetup paperSize="9" orientation="landscape" r:id="rId2"/>
  <ignoredErrors>
    <ignoredError sqref="K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topLeftCell="A9" workbookViewId="0">
      <selection activeCell="L20" sqref="L20"/>
    </sheetView>
  </sheetViews>
  <sheetFormatPr defaultRowHeight="13.5" x14ac:dyDescent="0.15"/>
  <cols>
    <col min="1" max="1" width="3.875" customWidth="1"/>
    <col min="2" max="2" width="12.5" customWidth="1"/>
    <col min="3" max="3" width="10" customWidth="1"/>
    <col min="6" max="6" width="10.125" customWidth="1"/>
    <col min="10" max="11" width="9.5" bestFit="1" customWidth="1"/>
  </cols>
  <sheetData>
    <row r="2" spans="2:14" x14ac:dyDescent="0.15">
      <c r="B2" t="s">
        <v>61</v>
      </c>
      <c r="G2" t="s">
        <v>24</v>
      </c>
    </row>
    <row r="3" spans="2:14" x14ac:dyDescent="0.15">
      <c r="B3" t="s">
        <v>81</v>
      </c>
      <c r="C3" t="s">
        <v>14</v>
      </c>
      <c r="D3" s="17">
        <v>3000</v>
      </c>
      <c r="E3" t="s">
        <v>17</v>
      </c>
    </row>
    <row r="4" spans="2:14" ht="14.25" thickBot="1" x14ac:dyDescent="0.2">
      <c r="F4" t="s">
        <v>18</v>
      </c>
      <c r="G4" t="s">
        <v>15</v>
      </c>
      <c r="H4" t="s">
        <v>16</v>
      </c>
      <c r="I4" t="s">
        <v>20</v>
      </c>
      <c r="J4" t="s">
        <v>21</v>
      </c>
      <c r="L4" t="s">
        <v>47</v>
      </c>
    </row>
    <row r="5" spans="2:14" ht="14.25" thickBot="1" x14ac:dyDescent="0.2">
      <c r="B5" s="2" t="s">
        <v>9</v>
      </c>
      <c r="C5" s="3">
        <v>-1230</v>
      </c>
      <c r="D5" s="3"/>
      <c r="E5" s="3"/>
      <c r="F5" s="76">
        <f>F9+800</f>
        <v>3800</v>
      </c>
      <c r="G5" s="77">
        <f>IF((F5-C5)&lt;0,0,(F5-C5)*638/1000)</f>
        <v>3209.14</v>
      </c>
      <c r="H5" s="14">
        <f>SUM(G5:G7)</f>
        <v>6702.94</v>
      </c>
      <c r="I5">
        <v>3100</v>
      </c>
      <c r="J5" s="18">
        <f>H5+I5</f>
        <v>9802.9399999999987</v>
      </c>
      <c r="L5" t="s">
        <v>48</v>
      </c>
    </row>
    <row r="6" spans="2:14" ht="14.25" thickBot="1" x14ac:dyDescent="0.2">
      <c r="B6" s="4" t="s">
        <v>10</v>
      </c>
      <c r="C6" s="5">
        <v>1000</v>
      </c>
      <c r="D6" s="5">
        <v>1900</v>
      </c>
      <c r="E6" s="5">
        <v>3200</v>
      </c>
      <c r="F6" s="75">
        <v>3600</v>
      </c>
      <c r="G6" s="15">
        <f>IF((F6-C6)&lt;0,0,IF((F6-D6)&lt;0,(F6-C6)*F23/1000,IF((F6-E6)&lt;0,(F6-D6)*H23/1000+900*F23/1000,(F6-E6)*I23/1000+1300*H23/1000+900*F23/1000)))</f>
        <v>2677.7999999999997</v>
      </c>
      <c r="H6" s="6"/>
      <c r="K6" s="73" t="s">
        <v>60</v>
      </c>
      <c r="L6" t="s">
        <v>49</v>
      </c>
    </row>
    <row r="7" spans="2:14" ht="14.25" thickBot="1" x14ac:dyDescent="0.2">
      <c r="B7" s="7" t="s">
        <v>0</v>
      </c>
      <c r="C7" s="8">
        <v>1400</v>
      </c>
      <c r="D7" s="8"/>
      <c r="E7" s="8"/>
      <c r="F7" s="78">
        <f>F9</f>
        <v>3000</v>
      </c>
      <c r="G7" s="79">
        <f>IF(($F$7-C7)&lt;0,0,($F$7-C7)*510/1000)</f>
        <v>816</v>
      </c>
      <c r="H7" s="69">
        <f>G7+G5</f>
        <v>4025.14</v>
      </c>
      <c r="K7" s="74">
        <f>G5+G7+H8</f>
        <v>19939.280000000002</v>
      </c>
      <c r="L7" t="s">
        <v>50</v>
      </c>
    </row>
    <row r="8" spans="2:14" x14ac:dyDescent="0.15">
      <c r="B8" s="2" t="s">
        <v>1</v>
      </c>
      <c r="C8" s="3">
        <v>-2060</v>
      </c>
      <c r="D8" s="3"/>
      <c r="E8" s="3"/>
      <c r="F8" s="80">
        <f>F9</f>
        <v>3000</v>
      </c>
      <c r="G8" s="81">
        <f>IF(($F$8-C8)&lt;0,0,($F$8-C8)*C25/1000)</f>
        <v>5409.14</v>
      </c>
      <c r="H8" s="14">
        <f>SUM(G8:G10)</f>
        <v>15914.140000000001</v>
      </c>
      <c r="I8">
        <v>6000</v>
      </c>
      <c r="J8" s="18">
        <f>H8+I8</f>
        <v>21914.14</v>
      </c>
      <c r="L8" t="s">
        <v>51</v>
      </c>
    </row>
    <row r="9" spans="2:14" x14ac:dyDescent="0.15">
      <c r="B9" s="4" t="s">
        <v>2</v>
      </c>
      <c r="C9" s="5">
        <v>-300</v>
      </c>
      <c r="D9" s="5">
        <v>1900</v>
      </c>
      <c r="E9" s="5"/>
      <c r="F9" s="82">
        <f>D3</f>
        <v>3000</v>
      </c>
      <c r="G9" s="83">
        <f>IF(($F$9-C9)&lt;0,0,IF(($F$9-D9)&lt;0,($F$9-C9)*E26/1000,($F$9-D9)*H26/1000+(D9-C9)*E26/1000))</f>
        <v>8485.4</v>
      </c>
      <c r="H9" s="6"/>
    </row>
    <row r="10" spans="2:14" ht="14.25" thickBot="1" x14ac:dyDescent="0.2">
      <c r="B10" s="7" t="s">
        <v>3</v>
      </c>
      <c r="C10" s="8">
        <v>-300</v>
      </c>
      <c r="D10" s="8"/>
      <c r="E10" s="8"/>
      <c r="F10" s="84">
        <f>F9</f>
        <v>3000</v>
      </c>
      <c r="G10" s="85">
        <f>IF(($F$10-C10)&lt;0,0,($F$10-C10)*E27/1000)</f>
        <v>2019.6</v>
      </c>
      <c r="H10" s="9"/>
      <c r="L10">
        <v>2990</v>
      </c>
      <c r="M10">
        <v>19859</v>
      </c>
    </row>
    <row r="11" spans="2:14" x14ac:dyDescent="0.15">
      <c r="B11" s="2" t="s">
        <v>11</v>
      </c>
      <c r="C11" s="3">
        <v>-2060</v>
      </c>
      <c r="D11" s="3"/>
      <c r="E11" s="3"/>
      <c r="F11" s="5">
        <f>F12</f>
        <v>2500</v>
      </c>
      <c r="G11" s="15">
        <f>IF(($F$11-C11)&lt;0,0,($F$11-C11)*C28/1000)</f>
        <v>5057.04</v>
      </c>
      <c r="H11" s="14">
        <f>SUM(G11:G13)</f>
        <v>13127.84</v>
      </c>
      <c r="I11">
        <v>4200</v>
      </c>
      <c r="J11" s="18">
        <f>H11+I11</f>
        <v>17327.84</v>
      </c>
      <c r="L11">
        <v>3000</v>
      </c>
      <c r="M11">
        <v>19939</v>
      </c>
      <c r="N11">
        <f>M11-M10</f>
        <v>80</v>
      </c>
    </row>
    <row r="12" spans="2:14" x14ac:dyDescent="0.15">
      <c r="B12" s="4" t="s">
        <v>12</v>
      </c>
      <c r="C12" s="5">
        <v>-300</v>
      </c>
      <c r="D12" s="5">
        <v>1900</v>
      </c>
      <c r="E12" s="5"/>
      <c r="F12" s="17">
        <v>2500</v>
      </c>
      <c r="G12" s="15">
        <f>IF(($F$12-C12)&lt;0,0,IF(($F$12-D12)&lt;0,($F$12-C12)*E29/1000,($F$12-D12)*H29/1000+(D12-C12)*E29/1000))</f>
        <v>6432.8</v>
      </c>
      <c r="H12" s="6"/>
      <c r="L12">
        <v>3010</v>
      </c>
      <c r="M12">
        <v>20019</v>
      </c>
      <c r="N12">
        <f>M12-M11</f>
        <v>80</v>
      </c>
    </row>
    <row r="13" spans="2:14" x14ac:dyDescent="0.15">
      <c r="B13" s="7" t="s">
        <v>5</v>
      </c>
      <c r="C13" s="8">
        <v>-300</v>
      </c>
      <c r="D13" s="8"/>
      <c r="E13" s="8"/>
      <c r="F13" s="8">
        <f>F12</f>
        <v>2500</v>
      </c>
      <c r="G13" s="16">
        <f>IF(($F$13-C13)&lt;0,0,($F$13-C13)*E30/1000)</f>
        <v>1638</v>
      </c>
      <c r="H13" s="9"/>
      <c r="L13">
        <v>3020</v>
      </c>
      <c r="M13">
        <v>20099</v>
      </c>
      <c r="N13">
        <f>M13-M12</f>
        <v>80</v>
      </c>
    </row>
    <row r="14" spans="2:14" x14ac:dyDescent="0.15">
      <c r="B14" s="2" t="s">
        <v>6</v>
      </c>
      <c r="C14" s="3">
        <v>-2060</v>
      </c>
      <c r="D14" s="3"/>
      <c r="E14" s="3"/>
      <c r="F14" s="3">
        <f>F15</f>
        <v>2500</v>
      </c>
      <c r="G14" s="13">
        <f>IF(($F$14-C14)&lt;0,0,($F$14-C14)*C31/1000)</f>
        <v>5166.4799999999996</v>
      </c>
      <c r="H14" s="14">
        <f>SUM(G14:G16)</f>
        <v>13615.48</v>
      </c>
      <c r="I14">
        <v>900</v>
      </c>
      <c r="J14" s="18">
        <f>H14+I14</f>
        <v>14515.48</v>
      </c>
    </row>
    <row r="15" spans="2:14" x14ac:dyDescent="0.15">
      <c r="B15" s="4" t="s">
        <v>7</v>
      </c>
      <c r="C15" s="5">
        <v>-300</v>
      </c>
      <c r="D15" s="5">
        <v>1900</v>
      </c>
      <c r="E15" s="5"/>
      <c r="F15" s="5">
        <f>F12</f>
        <v>2500</v>
      </c>
      <c r="G15" s="15">
        <f>IF(($F$15-C15)&lt;0,0,IF(($F$15-D15)&lt;0,($F$15-C15)*E32/1000,($F$15-D15)*H32/1000+(D15-C15)*E32/1000))</f>
        <v>5873</v>
      </c>
      <c r="H15" s="6"/>
    </row>
    <row r="16" spans="2:14" x14ac:dyDescent="0.15">
      <c r="B16" s="7" t="s">
        <v>8</v>
      </c>
      <c r="C16" s="8">
        <v>-300</v>
      </c>
      <c r="D16" s="8"/>
      <c r="E16" s="8"/>
      <c r="F16" s="8">
        <f>F15</f>
        <v>2500</v>
      </c>
      <c r="G16" s="16">
        <f>IF(($F$16-C16)&lt;0,0,($F$16-C16)*E33/1000)</f>
        <v>2576</v>
      </c>
      <c r="H16" s="9"/>
    </row>
    <row r="17" spans="2:11" x14ac:dyDescent="0.15">
      <c r="B17" s="19" t="s">
        <v>23</v>
      </c>
      <c r="C17" s="5"/>
      <c r="D17" s="5"/>
      <c r="E17" s="5"/>
      <c r="F17" s="5"/>
      <c r="G17" s="15"/>
      <c r="H17" s="5"/>
      <c r="I17">
        <v>9600</v>
      </c>
      <c r="J17">
        <f>I17</f>
        <v>9600</v>
      </c>
    </row>
    <row r="18" spans="2:11" x14ac:dyDescent="0.15">
      <c r="B18" s="19" t="s">
        <v>22</v>
      </c>
      <c r="C18" s="5"/>
      <c r="D18" s="5"/>
      <c r="E18" s="5"/>
      <c r="F18" s="5"/>
      <c r="G18" s="15"/>
      <c r="H18" s="5"/>
      <c r="I18">
        <v>3700</v>
      </c>
      <c r="J18">
        <f>I18</f>
        <v>3700</v>
      </c>
    </row>
    <row r="19" spans="2:11" x14ac:dyDescent="0.15">
      <c r="B19" s="5"/>
      <c r="C19" s="5"/>
      <c r="D19" s="5"/>
      <c r="E19" s="5"/>
      <c r="F19" s="5"/>
      <c r="G19" s="15"/>
      <c r="H19" s="15">
        <f>SUM(H5:H18)</f>
        <v>53385.539999999994</v>
      </c>
      <c r="I19" s="15">
        <f>SUM(I5:I18)</f>
        <v>27500</v>
      </c>
      <c r="J19" s="15">
        <f>SUM(J5:J18)</f>
        <v>76860.399999999994</v>
      </c>
    </row>
    <row r="20" spans="2:11" x14ac:dyDescent="0.15">
      <c r="C20" t="s">
        <v>19</v>
      </c>
    </row>
    <row r="21" spans="2:11" x14ac:dyDescent="0.15">
      <c r="B21" s="1" t="s">
        <v>4</v>
      </c>
      <c r="C21" s="1">
        <v>-2060</v>
      </c>
      <c r="D21" s="1">
        <v>-1230</v>
      </c>
      <c r="E21" s="1">
        <v>-300</v>
      </c>
      <c r="F21" s="1">
        <v>1000</v>
      </c>
      <c r="G21" s="1">
        <v>1400</v>
      </c>
      <c r="H21" s="1">
        <v>1900</v>
      </c>
      <c r="I21" s="1">
        <v>3200</v>
      </c>
      <c r="J21" s="1">
        <v>10200</v>
      </c>
    </row>
    <row r="22" spans="2:11" x14ac:dyDescent="0.15">
      <c r="B22" s="10" t="s">
        <v>9</v>
      </c>
      <c r="C22" s="3">
        <v>0</v>
      </c>
      <c r="D22" s="3">
        <v>638</v>
      </c>
      <c r="E22" s="3">
        <v>638</v>
      </c>
      <c r="F22" s="3">
        <v>638</v>
      </c>
      <c r="G22" s="3">
        <v>638</v>
      </c>
      <c r="H22" s="3">
        <v>638</v>
      </c>
      <c r="I22" s="3">
        <v>638</v>
      </c>
      <c r="J22" s="20">
        <v>638</v>
      </c>
      <c r="K22" s="24">
        <f>J22+J25+J26+J27+J24</f>
        <v>7989</v>
      </c>
    </row>
    <row r="23" spans="2:11" x14ac:dyDescent="0.15">
      <c r="B23" s="11" t="s">
        <v>10</v>
      </c>
      <c r="C23" s="5">
        <v>0</v>
      </c>
      <c r="D23" s="5">
        <v>0</v>
      </c>
      <c r="E23" s="5">
        <v>0</v>
      </c>
      <c r="F23" s="5">
        <v>286</v>
      </c>
      <c r="G23" s="5">
        <v>286</v>
      </c>
      <c r="H23" s="5">
        <v>596</v>
      </c>
      <c r="I23" s="5">
        <v>4114</v>
      </c>
      <c r="J23" s="6">
        <v>4114</v>
      </c>
    </row>
    <row r="24" spans="2:11" x14ac:dyDescent="0.15">
      <c r="B24" s="12" t="s">
        <v>0</v>
      </c>
      <c r="C24" s="8">
        <v>0</v>
      </c>
      <c r="D24" s="8">
        <v>0</v>
      </c>
      <c r="E24" s="8">
        <v>0</v>
      </c>
      <c r="F24" s="8">
        <v>0</v>
      </c>
      <c r="G24" s="8">
        <v>510</v>
      </c>
      <c r="H24" s="8">
        <v>510</v>
      </c>
      <c r="I24" s="8">
        <v>510</v>
      </c>
      <c r="J24" s="22">
        <v>510</v>
      </c>
    </row>
    <row r="25" spans="2:11" x14ac:dyDescent="0.15">
      <c r="B25" s="10" t="s">
        <v>1</v>
      </c>
      <c r="C25" s="3">
        <v>1069</v>
      </c>
      <c r="D25" s="3">
        <v>1069</v>
      </c>
      <c r="E25" s="3">
        <v>1069</v>
      </c>
      <c r="F25" s="3">
        <v>1069</v>
      </c>
      <c r="G25" s="3">
        <v>1069</v>
      </c>
      <c r="H25" s="3">
        <v>1069</v>
      </c>
      <c r="I25" s="3">
        <v>1069</v>
      </c>
      <c r="J25" s="20">
        <v>1069</v>
      </c>
    </row>
    <row r="26" spans="2:11" x14ac:dyDescent="0.15">
      <c r="B26" s="11" t="s">
        <v>2</v>
      </c>
      <c r="C26" s="5"/>
      <c r="D26" s="5"/>
      <c r="E26" s="5">
        <v>1277</v>
      </c>
      <c r="F26" s="5">
        <v>1277</v>
      </c>
      <c r="G26" s="5">
        <v>1277</v>
      </c>
      <c r="H26" s="5">
        <v>5160</v>
      </c>
      <c r="I26" s="5">
        <v>5160</v>
      </c>
      <c r="J26" s="21">
        <v>5160</v>
      </c>
    </row>
    <row r="27" spans="2:11" x14ac:dyDescent="0.15">
      <c r="B27" s="12" t="s">
        <v>3</v>
      </c>
      <c r="C27" s="8"/>
      <c r="D27" s="8"/>
      <c r="E27" s="8">
        <v>612</v>
      </c>
      <c r="F27" s="8">
        <v>612</v>
      </c>
      <c r="G27" s="8">
        <v>612</v>
      </c>
      <c r="H27" s="8">
        <v>612</v>
      </c>
      <c r="I27" s="8">
        <v>612</v>
      </c>
      <c r="J27" s="22">
        <v>612</v>
      </c>
    </row>
    <row r="28" spans="2:11" x14ac:dyDescent="0.15">
      <c r="B28" s="10" t="s">
        <v>11</v>
      </c>
      <c r="C28" s="3">
        <v>1109</v>
      </c>
      <c r="D28" s="3">
        <v>1109</v>
      </c>
      <c r="E28" s="3">
        <v>1109</v>
      </c>
      <c r="F28" s="3">
        <v>1109</v>
      </c>
      <c r="G28" s="3">
        <v>1109</v>
      </c>
      <c r="H28" s="3">
        <v>1109</v>
      </c>
      <c r="I28" s="3">
        <v>1109</v>
      </c>
      <c r="J28" s="31">
        <v>1109</v>
      </c>
      <c r="K28" s="34">
        <f>SUM(J28:J33)</f>
        <v>14870</v>
      </c>
    </row>
    <row r="29" spans="2:11" x14ac:dyDescent="0.15">
      <c r="B29" s="11" t="s">
        <v>12</v>
      </c>
      <c r="C29" s="5"/>
      <c r="D29" s="5"/>
      <c r="E29" s="5">
        <v>1280</v>
      </c>
      <c r="F29" s="5">
        <v>1280</v>
      </c>
      <c r="G29" s="5">
        <v>1280</v>
      </c>
      <c r="H29" s="5">
        <v>6028</v>
      </c>
      <c r="I29" s="5">
        <v>6028</v>
      </c>
      <c r="J29" s="32">
        <v>6028</v>
      </c>
    </row>
    <row r="30" spans="2:11" x14ac:dyDescent="0.15">
      <c r="B30" s="12" t="s">
        <v>5</v>
      </c>
      <c r="C30" s="8"/>
      <c r="D30" s="8"/>
      <c r="E30" s="8">
        <v>585</v>
      </c>
      <c r="F30" s="8">
        <v>585</v>
      </c>
      <c r="G30" s="8">
        <v>585</v>
      </c>
      <c r="H30" s="8">
        <v>585</v>
      </c>
      <c r="I30" s="8">
        <v>585</v>
      </c>
      <c r="J30" s="33">
        <v>585</v>
      </c>
    </row>
    <row r="31" spans="2:11" x14ac:dyDescent="0.15">
      <c r="B31" s="10" t="s">
        <v>6</v>
      </c>
      <c r="C31" s="3">
        <v>1133</v>
      </c>
      <c r="D31" s="3">
        <v>1133</v>
      </c>
      <c r="E31" s="3">
        <v>1133</v>
      </c>
      <c r="F31" s="3">
        <v>1133</v>
      </c>
      <c r="G31" s="3">
        <v>1133</v>
      </c>
      <c r="H31" s="3">
        <v>1133</v>
      </c>
      <c r="I31" s="3">
        <v>1133</v>
      </c>
      <c r="J31" s="31">
        <v>1133</v>
      </c>
    </row>
    <row r="32" spans="2:11" x14ac:dyDescent="0.15">
      <c r="B32" s="11" t="s">
        <v>7</v>
      </c>
      <c r="C32" s="5"/>
      <c r="D32" s="5"/>
      <c r="E32" s="5">
        <v>1280</v>
      </c>
      <c r="F32" s="5">
        <v>1280</v>
      </c>
      <c r="G32" s="5">
        <v>1280</v>
      </c>
      <c r="H32" s="5">
        <v>5095</v>
      </c>
      <c r="I32" s="5">
        <v>5095</v>
      </c>
      <c r="J32" s="32">
        <v>5095</v>
      </c>
    </row>
    <row r="33" spans="2:10" x14ac:dyDescent="0.15">
      <c r="B33" s="12" t="s">
        <v>8</v>
      </c>
      <c r="C33" s="8"/>
      <c r="D33" s="8"/>
      <c r="E33" s="8">
        <v>920</v>
      </c>
      <c r="F33" s="8">
        <v>920</v>
      </c>
      <c r="G33" s="8">
        <v>920</v>
      </c>
      <c r="H33" s="8">
        <v>920</v>
      </c>
      <c r="I33" s="8">
        <v>920</v>
      </c>
      <c r="J33" s="33">
        <v>920</v>
      </c>
    </row>
    <row r="34" spans="2:10" x14ac:dyDescent="0.15">
      <c r="B34" s="19" t="s">
        <v>23</v>
      </c>
    </row>
    <row r="35" spans="2:10" x14ac:dyDescent="0.15">
      <c r="B35" s="19" t="s">
        <v>22</v>
      </c>
    </row>
  </sheetData>
  <phoneticPr fontId="1"/>
  <pageMargins left="0.7" right="0.7" top="0.75" bottom="0.75" header="0.3" footer="0.3"/>
  <ignoredErrors>
    <ignoredError sqref="K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注水量 (2)</vt:lpstr>
      <vt:lpstr>注水量と水位 (2)</vt:lpstr>
      <vt:lpstr>参考_注水量</vt:lpstr>
      <vt:lpstr>参考_注水量と水位</vt:lpstr>
      <vt:lpstr>トレンチ0328</vt:lpstr>
      <vt:lpstr>水位と液量_0531まで</vt:lpstr>
      <vt:lpstr>水位と液量_シミュレーション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cp:lastPrinted>2012-04-19T08:48:58Z</cp:lastPrinted>
  <dcterms:created xsi:type="dcterms:W3CDTF">2012-04-04T11:23:46Z</dcterms:created>
  <dcterms:modified xsi:type="dcterms:W3CDTF">2014-03-22T01:19:44Z</dcterms:modified>
</cp:coreProperties>
</file>