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5075" windowHeight="6255"/>
  </bookViews>
  <sheets>
    <sheet name="建屋水位" sheetId="2" r:id="rId1"/>
    <sheet name="トレンチ0328" sheetId="1" r:id="rId2"/>
    <sheet name="注水量" sheetId="5" r:id="rId3"/>
    <sheet name="水位と液量_0531まで" sheetId="3" r:id="rId4"/>
    <sheet name="水位と液量_シミュレーション" sheetId="4" r:id="rId5"/>
  </sheets>
  <definedNames>
    <definedName name="_xlnm._FilterDatabase" localSheetId="0" hidden="1">建屋水位!$A$3:$AA$400</definedName>
  </definedNames>
  <calcPr calcId="145621"/>
</workbook>
</file>

<file path=xl/calcChain.xml><?xml version="1.0" encoding="utf-8"?>
<calcChain xmlns="http://schemas.openxmlformats.org/spreadsheetml/2006/main">
  <c r="K28" i="4" l="1"/>
  <c r="K22" i="4"/>
  <c r="Q59" i="5" l="1"/>
  <c r="Q60" i="5" s="1"/>
  <c r="Q61" i="5" s="1"/>
  <c r="Q62" i="5" s="1"/>
  <c r="Q63" i="5" s="1"/>
  <c r="Q64" i="5" s="1"/>
  <c r="Q65" i="5" s="1"/>
  <c r="Q66" i="5" s="1"/>
  <c r="Q67" i="5" s="1"/>
  <c r="Q68" i="5" s="1"/>
  <c r="Q69" i="5" s="1"/>
  <c r="Q70" i="5" s="1"/>
  <c r="Q71" i="5" s="1"/>
  <c r="Q24" i="5"/>
  <c r="Q25" i="5" s="1"/>
  <c r="Q26" i="5" s="1"/>
  <c r="Q27" i="5" s="1"/>
  <c r="Q28" i="5" s="1"/>
  <c r="Q29" i="5" s="1"/>
  <c r="Q30" i="5" s="1"/>
  <c r="Q31" i="5" s="1"/>
  <c r="Q32" i="5" s="1"/>
  <c r="Q33" i="5" s="1"/>
  <c r="Q34" i="5" s="1"/>
  <c r="Q35" i="5" s="1"/>
  <c r="Q36" i="5" s="1"/>
  <c r="Q37" i="5" s="1"/>
  <c r="Q38" i="5" s="1"/>
  <c r="Q39" i="5" s="1"/>
  <c r="Q40" i="5" s="1"/>
  <c r="Q41" i="5" s="1"/>
  <c r="Q42" i="5" s="1"/>
  <c r="Q43" i="5" s="1"/>
  <c r="Q44" i="5" s="1"/>
  <c r="Q45" i="5" s="1"/>
  <c r="Q46" i="5" s="1"/>
  <c r="Q47" i="5" s="1"/>
  <c r="Q48" i="5" s="1"/>
  <c r="Q49" i="5" s="1"/>
  <c r="Q50" i="5" s="1"/>
  <c r="Q51" i="5" s="1"/>
  <c r="Q52" i="5" s="1"/>
  <c r="Q53" i="5" s="1"/>
  <c r="Q54" i="5" s="1"/>
  <c r="Q55" i="5" s="1"/>
  <c r="Q56" i="5" s="1"/>
  <c r="Q57" i="5" s="1"/>
  <c r="Q58" i="5" s="1"/>
  <c r="Q14" i="5"/>
  <c r="Q15" i="5"/>
  <c r="Q16" i="5"/>
  <c r="Q17" i="5"/>
  <c r="Q18" i="5"/>
  <c r="Q19" i="5" s="1"/>
  <c r="Q20" i="5" s="1"/>
  <c r="Q21" i="5" s="1"/>
  <c r="Q22" i="5" s="1"/>
  <c r="Q23" i="5" s="1"/>
  <c r="Q13" i="5"/>
  <c r="Q12" i="5"/>
  <c r="P14" i="5"/>
  <c r="P13" i="5"/>
  <c r="K13" i="4"/>
  <c r="K7" i="4"/>
  <c r="F5" i="4" l="1"/>
  <c r="J72" i="5"/>
  <c r="I72" i="5"/>
  <c r="H72" i="5"/>
  <c r="G72" i="5"/>
  <c r="F72" i="5"/>
  <c r="E72" i="5"/>
  <c r="D72" i="5"/>
  <c r="P12" i="5"/>
  <c r="P15" i="5" s="1"/>
  <c r="P16" i="5" s="1"/>
  <c r="P17" i="5" s="1"/>
  <c r="P18" i="5" s="1"/>
  <c r="P19" i="5" s="1"/>
  <c r="P20" i="5" s="1"/>
  <c r="P21" i="5" s="1"/>
  <c r="P22" i="5" s="1"/>
  <c r="P23" i="5" s="1"/>
  <c r="P24" i="5" s="1"/>
  <c r="P25" i="5" s="1"/>
  <c r="P26" i="5" s="1"/>
  <c r="P27" i="5" s="1"/>
  <c r="P28" i="5" s="1"/>
  <c r="P29" i="5" s="1"/>
  <c r="P30" i="5" s="1"/>
  <c r="P31" i="5" s="1"/>
  <c r="P32" i="5" s="1"/>
  <c r="P33" i="5" s="1"/>
  <c r="P34" i="5" s="1"/>
  <c r="P35" i="5" s="1"/>
  <c r="P36" i="5" s="1"/>
  <c r="P37" i="5" s="1"/>
  <c r="P38" i="5" s="1"/>
  <c r="P39" i="5" s="1"/>
  <c r="P40" i="5" s="1"/>
  <c r="P41" i="5" s="1"/>
  <c r="P42" i="5" s="1"/>
  <c r="P43" i="5" s="1"/>
  <c r="P44" i="5" s="1"/>
  <c r="P45" i="5" s="1"/>
  <c r="P46" i="5" s="1"/>
  <c r="P47" i="5" s="1"/>
  <c r="P48" i="5" s="1"/>
  <c r="P49" i="5" s="1"/>
  <c r="P50" i="5" s="1"/>
  <c r="P51" i="5" s="1"/>
  <c r="P52" i="5" s="1"/>
  <c r="P53" i="5" s="1"/>
  <c r="P54" i="5" s="1"/>
  <c r="P55" i="5" s="1"/>
  <c r="P56" i="5" s="1"/>
  <c r="P57" i="5" s="1"/>
  <c r="P58" i="5" s="1"/>
  <c r="P59" i="5" s="1"/>
  <c r="P60" i="5" s="1"/>
  <c r="P61" i="5" s="1"/>
  <c r="P62" i="5" s="1"/>
  <c r="P63" i="5" s="1"/>
  <c r="P64" i="5" s="1"/>
  <c r="P65" i="5" s="1"/>
  <c r="P66" i="5" s="1"/>
  <c r="P67" i="5" s="1"/>
  <c r="P68" i="5" s="1"/>
  <c r="P69" i="5" s="1"/>
  <c r="P70" i="5" s="1"/>
  <c r="P71" i="5" s="1"/>
  <c r="L8" i="5"/>
  <c r="L9" i="5" s="1"/>
  <c r="R7" i="5"/>
  <c r="R8" i="5" s="1"/>
  <c r="R9" i="5" s="1"/>
  <c r="R10" i="5" s="1"/>
  <c r="R11" i="5" s="1"/>
  <c r="R12" i="5" s="1"/>
  <c r="R13" i="5" s="1"/>
  <c r="R14" i="5" s="1"/>
  <c r="N7" i="5"/>
  <c r="O7" i="5" s="1"/>
  <c r="M7" i="5"/>
  <c r="M8" i="5" s="1"/>
  <c r="M9" i="5" s="1"/>
  <c r="M10" i="5" s="1"/>
  <c r="M11" i="5" s="1"/>
  <c r="M12" i="5" s="1"/>
  <c r="M13" i="5" s="1"/>
  <c r="M14" i="5" s="1"/>
  <c r="M15" i="5" s="1"/>
  <c r="M16" i="5" s="1"/>
  <c r="M17" i="5" s="1"/>
  <c r="M18" i="5" s="1"/>
  <c r="M19" i="5" s="1"/>
  <c r="M20" i="5" s="1"/>
  <c r="M21" i="5" s="1"/>
  <c r="M22" i="5" s="1"/>
  <c r="M23" i="5" s="1"/>
  <c r="M24" i="5" s="1"/>
  <c r="M25" i="5" s="1"/>
  <c r="M26" i="5" s="1"/>
  <c r="M27" i="5" s="1"/>
  <c r="M28" i="5" s="1"/>
  <c r="M29" i="5" s="1"/>
  <c r="M30" i="5" s="1"/>
  <c r="M31" i="5" s="1"/>
  <c r="M32" i="5" s="1"/>
  <c r="M33" i="5" s="1"/>
  <c r="M34" i="5" s="1"/>
  <c r="M35" i="5" s="1"/>
  <c r="M36" i="5" s="1"/>
  <c r="M37" i="5" s="1"/>
  <c r="M38" i="5" s="1"/>
  <c r="M39" i="5" s="1"/>
  <c r="M40" i="5" s="1"/>
  <c r="M41" i="5" s="1"/>
  <c r="M42" i="5" s="1"/>
  <c r="M43" i="5" s="1"/>
  <c r="M44" i="5" s="1"/>
  <c r="M45" i="5" s="1"/>
  <c r="M46" i="5" s="1"/>
  <c r="M47" i="5" s="1"/>
  <c r="M48" i="5" s="1"/>
  <c r="M49" i="5" s="1"/>
  <c r="M50" i="5" s="1"/>
  <c r="M51" i="5" s="1"/>
  <c r="M52" i="5" s="1"/>
  <c r="M53" i="5" s="1"/>
  <c r="M54" i="5" s="1"/>
  <c r="M55" i="5" s="1"/>
  <c r="M56" i="5" s="1"/>
  <c r="M57" i="5" s="1"/>
  <c r="M58" i="5" s="1"/>
  <c r="M59" i="5" s="1"/>
  <c r="M60" i="5" s="1"/>
  <c r="M61" i="5" s="1"/>
  <c r="M62" i="5" s="1"/>
  <c r="M63" i="5" s="1"/>
  <c r="M64" i="5" s="1"/>
  <c r="M65" i="5" s="1"/>
  <c r="M66" i="5" s="1"/>
  <c r="M67" i="5" s="1"/>
  <c r="M68" i="5" s="1"/>
  <c r="M69" i="5" s="1"/>
  <c r="M70" i="5" s="1"/>
  <c r="M71" i="5" s="1"/>
  <c r="L7" i="5"/>
  <c r="I19" i="4"/>
  <c r="J18" i="4"/>
  <c r="J17" i="4"/>
  <c r="F15" i="4"/>
  <c r="F16" i="4" s="1"/>
  <c r="G16" i="4" s="1"/>
  <c r="F14" i="4"/>
  <c r="G14" i="4" s="1"/>
  <c r="N10" i="4"/>
  <c r="G13" i="4"/>
  <c r="F13" i="4"/>
  <c r="N9" i="4"/>
  <c r="G12" i="4"/>
  <c r="N8" i="4"/>
  <c r="G11" i="4"/>
  <c r="H11" i="4" s="1"/>
  <c r="J11" i="4" s="1"/>
  <c r="F11" i="4"/>
  <c r="F9" i="4"/>
  <c r="G8" i="4"/>
  <c r="F8" i="4"/>
  <c r="F7" i="4"/>
  <c r="G7" i="4" s="1"/>
  <c r="G6" i="4"/>
  <c r="K28" i="3"/>
  <c r="K22" i="3"/>
  <c r="I19" i="3"/>
  <c r="J18" i="3"/>
  <c r="J17" i="3"/>
  <c r="F16" i="3"/>
  <c r="G16" i="3" s="1"/>
  <c r="G15" i="3"/>
  <c r="F14" i="3"/>
  <c r="G14" i="3" s="1"/>
  <c r="F13" i="3"/>
  <c r="G13" i="3" s="1"/>
  <c r="G12" i="3"/>
  <c r="F11" i="3"/>
  <c r="G11" i="3" s="1"/>
  <c r="G10" i="3"/>
  <c r="G9" i="3"/>
  <c r="F8" i="3"/>
  <c r="G8" i="3" s="1"/>
  <c r="H8" i="3" s="1"/>
  <c r="J8" i="3" s="1"/>
  <c r="G7" i="3"/>
  <c r="G6" i="3"/>
  <c r="G5" i="3"/>
  <c r="H7" i="3" s="1"/>
  <c r="X266" i="2"/>
  <c r="S266" i="2"/>
  <c r="N266" i="2"/>
  <c r="H266" i="2"/>
  <c r="X263" i="2"/>
  <c r="S263" i="2"/>
  <c r="N263" i="2"/>
  <c r="H263" i="2"/>
  <c r="X261" i="2"/>
  <c r="S261" i="2"/>
  <c r="N261" i="2"/>
  <c r="H261" i="2"/>
  <c r="X259" i="2"/>
  <c r="S259" i="2"/>
  <c r="N259" i="2"/>
  <c r="H259" i="2"/>
  <c r="X256" i="2"/>
  <c r="S256" i="2"/>
  <c r="N256" i="2"/>
  <c r="H256" i="2"/>
  <c r="X254" i="2"/>
  <c r="S254" i="2"/>
  <c r="N254" i="2"/>
  <c r="H254" i="2"/>
  <c r="X252" i="2"/>
  <c r="S252" i="2"/>
  <c r="N252" i="2"/>
  <c r="H252" i="2"/>
  <c r="X249" i="2"/>
  <c r="S249" i="2"/>
  <c r="N249" i="2"/>
  <c r="H249" i="2"/>
  <c r="X247" i="2"/>
  <c r="S247" i="2"/>
  <c r="N247" i="2"/>
  <c r="H247" i="2"/>
  <c r="X245" i="2"/>
  <c r="S245" i="2"/>
  <c r="N245" i="2"/>
  <c r="H245" i="2"/>
  <c r="X242" i="2"/>
  <c r="S242" i="2"/>
  <c r="N242" i="2"/>
  <c r="H242" i="2"/>
  <c r="X240" i="2"/>
  <c r="S240" i="2"/>
  <c r="N240" i="2"/>
  <c r="H240" i="2"/>
  <c r="X238" i="2"/>
  <c r="S238" i="2"/>
  <c r="N238" i="2"/>
  <c r="H238" i="2"/>
  <c r="X235" i="2"/>
  <c r="S235" i="2"/>
  <c r="N235" i="2"/>
  <c r="H235" i="2"/>
  <c r="X233" i="2"/>
  <c r="S233" i="2"/>
  <c r="N233" i="2"/>
  <c r="H233" i="2"/>
  <c r="X231" i="2"/>
  <c r="S231" i="2"/>
  <c r="N231" i="2"/>
  <c r="H231" i="2"/>
  <c r="X228" i="2"/>
  <c r="S228" i="2"/>
  <c r="N228" i="2"/>
  <c r="H228" i="2"/>
  <c r="X226" i="2"/>
  <c r="S226" i="2"/>
  <c r="N226" i="2"/>
  <c r="H226" i="2"/>
  <c r="X224" i="2"/>
  <c r="S224" i="2"/>
  <c r="N224" i="2"/>
  <c r="H224" i="2"/>
  <c r="X221" i="2"/>
  <c r="S221" i="2"/>
  <c r="N221" i="2"/>
  <c r="H221" i="2"/>
  <c r="X219" i="2"/>
  <c r="S219" i="2"/>
  <c r="N219" i="2"/>
  <c r="H219" i="2"/>
  <c r="X217" i="2"/>
  <c r="S217" i="2"/>
  <c r="N217" i="2"/>
  <c r="H217" i="2"/>
  <c r="X214" i="2"/>
  <c r="S214" i="2"/>
  <c r="N214" i="2"/>
  <c r="H214" i="2"/>
  <c r="X212" i="2"/>
  <c r="S212" i="2"/>
  <c r="N212" i="2"/>
  <c r="H212" i="2"/>
  <c r="X210" i="2"/>
  <c r="S210" i="2"/>
  <c r="N210" i="2"/>
  <c r="H210" i="2"/>
  <c r="X207" i="2"/>
  <c r="S207" i="2"/>
  <c r="N207" i="2"/>
  <c r="H207" i="2"/>
  <c r="X205" i="2"/>
  <c r="S205" i="2"/>
  <c r="N205" i="2"/>
  <c r="H205" i="2"/>
  <c r="X203" i="2"/>
  <c r="S203" i="2"/>
  <c r="N203" i="2"/>
  <c r="H203" i="2"/>
  <c r="X200" i="2"/>
  <c r="S200" i="2"/>
  <c r="N200" i="2"/>
  <c r="H200" i="2"/>
  <c r="X198" i="2"/>
  <c r="S198" i="2"/>
  <c r="N198" i="2"/>
  <c r="H198" i="2"/>
  <c r="I197" i="2"/>
  <c r="X196" i="2"/>
  <c r="S196" i="2"/>
  <c r="N196" i="2"/>
  <c r="I196" i="2"/>
  <c r="H196" i="2"/>
  <c r="I195" i="2"/>
  <c r="I194" i="2"/>
  <c r="X193" i="2"/>
  <c r="S193" i="2"/>
  <c r="N193" i="2"/>
  <c r="I193" i="2"/>
  <c r="H193" i="2"/>
  <c r="I192" i="2"/>
  <c r="X191" i="2"/>
  <c r="S191" i="2"/>
  <c r="N191" i="2"/>
  <c r="I191" i="2"/>
  <c r="H191" i="2"/>
  <c r="I190" i="2"/>
  <c r="X189" i="2"/>
  <c r="S189" i="2"/>
  <c r="N189" i="2"/>
  <c r="I189" i="2"/>
  <c r="H189" i="2"/>
  <c r="I188" i="2"/>
  <c r="I187" i="2"/>
  <c r="X186" i="2"/>
  <c r="S186" i="2"/>
  <c r="N186" i="2"/>
  <c r="I186" i="2"/>
  <c r="H186" i="2"/>
  <c r="I185" i="2"/>
  <c r="X184" i="2"/>
  <c r="S184" i="2"/>
  <c r="N184" i="2"/>
  <c r="I184" i="2"/>
  <c r="H184" i="2"/>
  <c r="I183" i="2"/>
  <c r="X182" i="2"/>
  <c r="S182" i="2"/>
  <c r="N182" i="2"/>
  <c r="I182" i="2"/>
  <c r="H182" i="2"/>
  <c r="I181" i="2"/>
  <c r="I180" i="2"/>
  <c r="X179" i="2"/>
  <c r="S179" i="2"/>
  <c r="N179" i="2"/>
  <c r="I179" i="2"/>
  <c r="H179" i="2"/>
  <c r="I178" i="2"/>
  <c r="X177" i="2"/>
  <c r="S177" i="2"/>
  <c r="N177" i="2"/>
  <c r="I177" i="2"/>
  <c r="H177" i="2"/>
  <c r="I176" i="2"/>
  <c r="X175" i="2"/>
  <c r="S175" i="2"/>
  <c r="N175" i="2"/>
  <c r="I175" i="2"/>
  <c r="H175" i="2"/>
  <c r="I174" i="2"/>
  <c r="I173" i="2"/>
  <c r="X172" i="2"/>
  <c r="S172" i="2"/>
  <c r="N172" i="2"/>
  <c r="I172" i="2"/>
  <c r="H172" i="2"/>
  <c r="I171" i="2"/>
  <c r="X170" i="2"/>
  <c r="S170" i="2"/>
  <c r="N170" i="2"/>
  <c r="I170" i="2"/>
  <c r="H170" i="2"/>
  <c r="I169" i="2"/>
  <c r="X168" i="2"/>
  <c r="S168" i="2"/>
  <c r="N168" i="2"/>
  <c r="I168" i="2"/>
  <c r="H168" i="2"/>
  <c r="I167" i="2"/>
  <c r="I166" i="2"/>
  <c r="X165" i="2"/>
  <c r="S165" i="2"/>
  <c r="N165" i="2"/>
  <c r="I165" i="2"/>
  <c r="H165" i="2"/>
  <c r="I164" i="2"/>
  <c r="X163" i="2"/>
  <c r="S163" i="2"/>
  <c r="N163" i="2"/>
  <c r="I163" i="2"/>
  <c r="H163" i="2"/>
  <c r="I162" i="2"/>
  <c r="X161" i="2"/>
  <c r="S161" i="2"/>
  <c r="N161" i="2"/>
  <c r="I161" i="2"/>
  <c r="H161" i="2"/>
  <c r="I160" i="2"/>
  <c r="I159" i="2"/>
  <c r="X158" i="2"/>
  <c r="S158" i="2"/>
  <c r="N158" i="2"/>
  <c r="I158" i="2"/>
  <c r="H158" i="2"/>
  <c r="I157" i="2"/>
  <c r="X156" i="2"/>
  <c r="S156" i="2"/>
  <c r="N156" i="2"/>
  <c r="I156" i="2"/>
  <c r="H156" i="2"/>
  <c r="I155" i="2"/>
  <c r="X154" i="2"/>
  <c r="S154" i="2"/>
  <c r="N154" i="2"/>
  <c r="I154" i="2"/>
  <c r="H154" i="2"/>
  <c r="I153" i="2"/>
  <c r="I152" i="2"/>
  <c r="X151" i="2"/>
  <c r="S151" i="2"/>
  <c r="N151" i="2"/>
  <c r="I151" i="2"/>
  <c r="H151" i="2"/>
  <c r="I150" i="2"/>
  <c r="X149" i="2"/>
  <c r="S149" i="2"/>
  <c r="N149" i="2"/>
  <c r="I149" i="2"/>
  <c r="H149" i="2"/>
  <c r="I148" i="2"/>
  <c r="X147" i="2"/>
  <c r="S147" i="2"/>
  <c r="N147" i="2"/>
  <c r="I147" i="2"/>
  <c r="H147" i="2"/>
  <c r="I146" i="2"/>
  <c r="I145" i="2"/>
  <c r="X144" i="2"/>
  <c r="S144" i="2"/>
  <c r="N144" i="2"/>
  <c r="I144" i="2"/>
  <c r="H144" i="2"/>
  <c r="I143" i="2"/>
  <c r="X142" i="2"/>
  <c r="S142" i="2"/>
  <c r="N142" i="2"/>
  <c r="I142" i="2"/>
  <c r="H142" i="2"/>
  <c r="I141" i="2"/>
  <c r="X140" i="2"/>
  <c r="S140" i="2"/>
  <c r="N140" i="2"/>
  <c r="I140" i="2"/>
  <c r="H140" i="2"/>
  <c r="I139" i="2"/>
  <c r="I138" i="2"/>
  <c r="X137" i="2"/>
  <c r="S137" i="2"/>
  <c r="N137" i="2"/>
  <c r="I137" i="2"/>
  <c r="H137" i="2"/>
  <c r="I136" i="2"/>
  <c r="X135" i="2"/>
  <c r="S135" i="2"/>
  <c r="N135" i="2"/>
  <c r="I135" i="2"/>
  <c r="H135" i="2"/>
  <c r="I134" i="2"/>
  <c r="X133" i="2"/>
  <c r="S133" i="2"/>
  <c r="N133" i="2"/>
  <c r="I133" i="2"/>
  <c r="H133" i="2"/>
  <c r="I132" i="2"/>
  <c r="I131" i="2"/>
  <c r="X130" i="2"/>
  <c r="S130" i="2"/>
  <c r="N130" i="2"/>
  <c r="I130" i="2"/>
  <c r="H130" i="2"/>
  <c r="I129" i="2"/>
  <c r="X128" i="2"/>
  <c r="S128" i="2"/>
  <c r="N128" i="2"/>
  <c r="I128" i="2"/>
  <c r="H128" i="2"/>
  <c r="I127" i="2"/>
  <c r="X126" i="2"/>
  <c r="S126" i="2"/>
  <c r="N126" i="2"/>
  <c r="I126" i="2"/>
  <c r="H126" i="2"/>
  <c r="I125" i="2"/>
  <c r="I124" i="2"/>
  <c r="X123" i="2"/>
  <c r="S123" i="2"/>
  <c r="N123" i="2"/>
  <c r="I123" i="2"/>
  <c r="H123" i="2"/>
  <c r="I122" i="2"/>
  <c r="X121" i="2"/>
  <c r="S121" i="2"/>
  <c r="N121" i="2"/>
  <c r="I121" i="2"/>
  <c r="H121" i="2"/>
  <c r="I120" i="2"/>
  <c r="X119" i="2"/>
  <c r="S119" i="2"/>
  <c r="N119" i="2"/>
  <c r="I119" i="2"/>
  <c r="H119" i="2"/>
  <c r="I118" i="2"/>
  <c r="I117" i="2"/>
  <c r="X116" i="2"/>
  <c r="S116" i="2"/>
  <c r="N116" i="2"/>
  <c r="I116" i="2"/>
  <c r="H116" i="2"/>
  <c r="I115" i="2"/>
  <c r="X114" i="2"/>
  <c r="S114" i="2"/>
  <c r="N114" i="2"/>
  <c r="I114" i="2"/>
  <c r="H114" i="2"/>
  <c r="I113" i="2"/>
  <c r="I112" i="2"/>
  <c r="I111" i="2"/>
  <c r="I110" i="2"/>
  <c r="X109" i="2"/>
  <c r="S109" i="2"/>
  <c r="N109" i="2"/>
  <c r="I109" i="2"/>
  <c r="H109" i="2"/>
  <c r="I108" i="2"/>
  <c r="I107" i="2"/>
  <c r="I106" i="2"/>
  <c r="I105" i="2"/>
  <c r="I104" i="2"/>
  <c r="I103" i="2"/>
  <c r="X102" i="2"/>
  <c r="S102" i="2"/>
  <c r="N102" i="2"/>
  <c r="I102" i="2"/>
  <c r="H102" i="2"/>
  <c r="I101" i="2"/>
  <c r="I100" i="2"/>
  <c r="I99" i="2"/>
  <c r="I98" i="2"/>
  <c r="I97" i="2"/>
  <c r="I96" i="2"/>
  <c r="X95" i="2"/>
  <c r="S95" i="2"/>
  <c r="N95" i="2"/>
  <c r="I95" i="2"/>
  <c r="H95" i="2"/>
  <c r="I94" i="2"/>
  <c r="I93" i="2"/>
  <c r="I92" i="2"/>
  <c r="I91" i="2"/>
  <c r="I90" i="2"/>
  <c r="I89" i="2"/>
  <c r="X88" i="2"/>
  <c r="S88" i="2"/>
  <c r="N88" i="2"/>
  <c r="I88" i="2"/>
  <c r="H88" i="2"/>
  <c r="I87" i="2"/>
  <c r="I86" i="2"/>
  <c r="I85" i="2"/>
  <c r="X84" i="2"/>
  <c r="S84" i="2"/>
  <c r="N84" i="2"/>
  <c r="I84" i="2"/>
  <c r="H84" i="2"/>
  <c r="I83" i="2"/>
  <c r="I82" i="2"/>
  <c r="X81" i="2"/>
  <c r="S81" i="2"/>
  <c r="N81" i="2"/>
  <c r="H81" i="2"/>
  <c r="X74" i="2"/>
  <c r="S74" i="2"/>
  <c r="N74" i="2"/>
  <c r="H74" i="2"/>
  <c r="X67" i="2"/>
  <c r="S67" i="2"/>
  <c r="N67" i="2"/>
  <c r="H67" i="2"/>
  <c r="X60" i="2"/>
  <c r="S60" i="2"/>
  <c r="N60" i="2"/>
  <c r="H60" i="2"/>
  <c r="L40" i="2"/>
  <c r="L37" i="2"/>
  <c r="L36" i="2"/>
  <c r="L33" i="2"/>
  <c r="L32" i="2"/>
  <c r="L31" i="2"/>
  <c r="L30" i="2"/>
  <c r="L29" i="2"/>
  <c r="L28" i="2"/>
  <c r="L27" i="2"/>
  <c r="L26" i="2"/>
  <c r="L25" i="2"/>
  <c r="L24" i="2"/>
  <c r="L23" i="2"/>
  <c r="L22" i="2"/>
  <c r="AA1" i="2"/>
  <c r="Z1" i="2"/>
  <c r="Y1" i="2"/>
  <c r="G7" i="1"/>
  <c r="E7" i="1"/>
  <c r="G6" i="1"/>
  <c r="E6" i="1"/>
  <c r="G5" i="1"/>
  <c r="E5" i="1"/>
  <c r="G5" i="4" l="1"/>
  <c r="H7" i="4"/>
  <c r="R15" i="5"/>
  <c r="S14" i="5"/>
  <c r="L10" i="5"/>
  <c r="N8" i="5"/>
  <c r="N9" i="5" s="1"/>
  <c r="N10" i="5" s="1"/>
  <c r="N11" i="5" s="1"/>
  <c r="N12" i="5" s="1"/>
  <c r="N13" i="5" s="1"/>
  <c r="N14" i="5" s="1"/>
  <c r="N15" i="5" s="1"/>
  <c r="N16" i="5" s="1"/>
  <c r="N17" i="5" s="1"/>
  <c r="N18" i="5" s="1"/>
  <c r="N19" i="5" s="1"/>
  <c r="N20" i="5" s="1"/>
  <c r="N21" i="5" s="1"/>
  <c r="N22" i="5" s="1"/>
  <c r="N23" i="5" s="1"/>
  <c r="N24" i="5" s="1"/>
  <c r="N25" i="5" s="1"/>
  <c r="N26" i="5" s="1"/>
  <c r="N27" i="5" s="1"/>
  <c r="N28" i="5" s="1"/>
  <c r="N29" i="5" s="1"/>
  <c r="N30" i="5" s="1"/>
  <c r="N31" i="5" s="1"/>
  <c r="N32" i="5" s="1"/>
  <c r="N33" i="5" s="1"/>
  <c r="N34" i="5" s="1"/>
  <c r="N35" i="5" s="1"/>
  <c r="N36" i="5" s="1"/>
  <c r="N37" i="5" s="1"/>
  <c r="N38" i="5" s="1"/>
  <c r="N39" i="5" s="1"/>
  <c r="N40" i="5" s="1"/>
  <c r="N41" i="5" s="1"/>
  <c r="N42" i="5" s="1"/>
  <c r="N43" i="5" s="1"/>
  <c r="N44" i="5" s="1"/>
  <c r="N45" i="5" s="1"/>
  <c r="N46" i="5" s="1"/>
  <c r="N47" i="5" s="1"/>
  <c r="N48" i="5" s="1"/>
  <c r="N49" i="5" s="1"/>
  <c r="N50" i="5" s="1"/>
  <c r="N51" i="5" s="1"/>
  <c r="N52" i="5" s="1"/>
  <c r="N53" i="5" s="1"/>
  <c r="N54" i="5" s="1"/>
  <c r="N55" i="5" s="1"/>
  <c r="N56" i="5" s="1"/>
  <c r="N57" i="5" s="1"/>
  <c r="N58" i="5" s="1"/>
  <c r="N59" i="5" s="1"/>
  <c r="N60" i="5" s="1"/>
  <c r="N61" i="5" s="1"/>
  <c r="N62" i="5" s="1"/>
  <c r="N63" i="5" s="1"/>
  <c r="N64" i="5" s="1"/>
  <c r="N65" i="5" s="1"/>
  <c r="N66" i="5" s="1"/>
  <c r="N67" i="5" s="1"/>
  <c r="N68" i="5" s="1"/>
  <c r="N69" i="5" s="1"/>
  <c r="N70" i="5" s="1"/>
  <c r="N71" i="5" s="1"/>
  <c r="H8" i="4"/>
  <c r="J8" i="4" s="1"/>
  <c r="H5" i="4"/>
  <c r="G9" i="4"/>
  <c r="F10" i="4"/>
  <c r="G10" i="4" s="1"/>
  <c r="G15" i="4"/>
  <c r="H14" i="4" s="1"/>
  <c r="J14" i="4" s="1"/>
  <c r="H14" i="3"/>
  <c r="J14" i="3" s="1"/>
  <c r="H11" i="3"/>
  <c r="J11" i="3" s="1"/>
  <c r="H5" i="3"/>
  <c r="O8" i="5" l="1"/>
  <c r="L11" i="5"/>
  <c r="O10" i="5"/>
  <c r="O9" i="5"/>
  <c r="S15" i="5"/>
  <c r="R16" i="5"/>
  <c r="H19" i="4"/>
  <c r="J5" i="4"/>
  <c r="J19" i="4" s="1"/>
  <c r="H19" i="3"/>
  <c r="J5" i="3"/>
  <c r="J19" i="3" s="1"/>
  <c r="S16" i="5" l="1"/>
  <c r="R17" i="5"/>
  <c r="L12" i="5"/>
  <c r="O11" i="5"/>
  <c r="O12" i="5" l="1"/>
  <c r="L13" i="5"/>
  <c r="R18" i="5"/>
  <c r="S17" i="5"/>
  <c r="S18" i="5" l="1"/>
  <c r="R19" i="5"/>
  <c r="L14" i="5"/>
  <c r="O13" i="5"/>
  <c r="S19" i="5" l="1"/>
  <c r="R20" i="5"/>
  <c r="O14" i="5"/>
  <c r="L15" i="5"/>
  <c r="L16" i="5" l="1"/>
  <c r="O15" i="5"/>
  <c r="S20" i="5"/>
  <c r="T20" i="5" s="1"/>
  <c r="R21" i="5"/>
  <c r="S21" i="5" l="1"/>
  <c r="T21" i="5" s="1"/>
  <c r="R22" i="5"/>
  <c r="O16" i="5"/>
  <c r="L17" i="5"/>
  <c r="O17" i="5" l="1"/>
  <c r="L18" i="5"/>
  <c r="R23" i="5"/>
  <c r="S22" i="5"/>
  <c r="S23" i="5" l="1"/>
  <c r="T23" i="5" s="1"/>
  <c r="R24" i="5"/>
  <c r="T22" i="5"/>
  <c r="L19" i="5"/>
  <c r="O18" i="5"/>
  <c r="O19" i="5" l="1"/>
  <c r="L20" i="5"/>
  <c r="R25" i="5"/>
  <c r="S24" i="5"/>
  <c r="T24" i="5" s="1"/>
  <c r="R26" i="5" l="1"/>
  <c r="S25" i="5"/>
  <c r="T25" i="5" s="1"/>
  <c r="O20" i="5"/>
  <c r="L21" i="5"/>
  <c r="O21" i="5" l="1"/>
  <c r="L22" i="5"/>
  <c r="S26" i="5"/>
  <c r="R27" i="5"/>
  <c r="R28" i="5" l="1"/>
  <c r="S27" i="5"/>
  <c r="T26" i="5"/>
  <c r="V27" i="5"/>
  <c r="O22" i="5"/>
  <c r="L23" i="5"/>
  <c r="O23" i="5" l="1"/>
  <c r="L24" i="5"/>
  <c r="T27" i="5"/>
  <c r="U27" i="5" s="1"/>
  <c r="R29" i="5"/>
  <c r="S28" i="5"/>
  <c r="T28" i="5" s="1"/>
  <c r="O24" i="5" l="1"/>
  <c r="L25" i="5"/>
  <c r="R30" i="5"/>
  <c r="S29" i="5"/>
  <c r="T29" i="5" l="1"/>
  <c r="R31" i="5"/>
  <c r="S30" i="5"/>
  <c r="T30" i="5" s="1"/>
  <c r="O25" i="5"/>
  <c r="L26" i="5"/>
  <c r="O26" i="5" l="1"/>
  <c r="L27" i="5"/>
  <c r="R32" i="5"/>
  <c r="S31" i="5"/>
  <c r="T31" i="5" s="1"/>
  <c r="V31" i="5"/>
  <c r="U31" i="5"/>
  <c r="S32" i="5" l="1"/>
  <c r="T32" i="5" s="1"/>
  <c r="R33" i="5"/>
  <c r="R34" i="5" s="1"/>
  <c r="R35" i="5" s="1"/>
  <c r="R36" i="5" s="1"/>
  <c r="R37" i="5" s="1"/>
  <c r="R38" i="5" s="1"/>
  <c r="R39" i="5" s="1"/>
  <c r="R40" i="5" s="1"/>
  <c r="R41" i="5" s="1"/>
  <c r="R42" i="5" s="1"/>
  <c r="R43" i="5" s="1"/>
  <c r="R44" i="5" s="1"/>
  <c r="R45" i="5" s="1"/>
  <c r="R46" i="5" s="1"/>
  <c r="R47" i="5" s="1"/>
  <c r="R48" i="5" s="1"/>
  <c r="R49" i="5" s="1"/>
  <c r="R50" i="5" s="1"/>
  <c r="R51" i="5" s="1"/>
  <c r="R52" i="5" s="1"/>
  <c r="R53" i="5" s="1"/>
  <c r="R54" i="5" s="1"/>
  <c r="R55" i="5" s="1"/>
  <c r="R56" i="5" s="1"/>
  <c r="O27" i="5"/>
  <c r="L28" i="5"/>
  <c r="L29" i="5" l="1"/>
  <c r="O28" i="5"/>
  <c r="L30" i="5" l="1"/>
  <c r="O29" i="5"/>
  <c r="O30" i="5" l="1"/>
  <c r="L31" i="5"/>
  <c r="L32" i="5" l="1"/>
  <c r="O31" i="5"/>
  <c r="L33" i="5" l="1"/>
  <c r="O32" i="5"/>
  <c r="O33" i="5" l="1"/>
  <c r="L34" i="5"/>
  <c r="O34" i="5" l="1"/>
  <c r="L35" i="5"/>
  <c r="O35" i="5" l="1"/>
  <c r="L36" i="5"/>
  <c r="L37" i="5" l="1"/>
  <c r="O36" i="5"/>
  <c r="O37" i="5" l="1"/>
  <c r="L38" i="5"/>
  <c r="L39" i="5" l="1"/>
  <c r="O38" i="5"/>
  <c r="O39" i="5" l="1"/>
  <c r="L40" i="5"/>
  <c r="L41" i="5" l="1"/>
  <c r="O40" i="5"/>
  <c r="O41" i="5" l="1"/>
  <c r="L42" i="5"/>
  <c r="O42" i="5" l="1"/>
  <c r="L43" i="5"/>
  <c r="O43" i="5" l="1"/>
  <c r="L44" i="5"/>
  <c r="L45" i="5" l="1"/>
  <c r="O44" i="5"/>
  <c r="O45" i="5" l="1"/>
  <c r="L46" i="5"/>
  <c r="L47" i="5" l="1"/>
  <c r="O46" i="5"/>
  <c r="O47" i="5" l="1"/>
  <c r="L48" i="5"/>
  <c r="L49" i="5" l="1"/>
  <c r="O48" i="5"/>
  <c r="O49" i="5" l="1"/>
  <c r="L50" i="5"/>
  <c r="O50" i="5" l="1"/>
  <c r="L51" i="5"/>
  <c r="O51" i="5" l="1"/>
  <c r="L52" i="5"/>
  <c r="L53" i="5" l="1"/>
  <c r="O52" i="5"/>
  <c r="O53" i="5" l="1"/>
  <c r="L54" i="5"/>
  <c r="L55" i="5" l="1"/>
  <c r="O54" i="5"/>
  <c r="O55" i="5" l="1"/>
  <c r="L56" i="5"/>
  <c r="L57" i="5" l="1"/>
  <c r="O56" i="5"/>
  <c r="O57" i="5" l="1"/>
  <c r="L58" i="5"/>
  <c r="O58" i="5" l="1"/>
  <c r="L59" i="5"/>
  <c r="L60" i="5" l="1"/>
  <c r="O59" i="5"/>
  <c r="O60" i="5" l="1"/>
  <c r="L61" i="5"/>
  <c r="O61" i="5" l="1"/>
  <c r="L62" i="5"/>
  <c r="L63" i="5" l="1"/>
  <c r="O62" i="5"/>
  <c r="L64" i="5" l="1"/>
  <c r="O63" i="5"/>
  <c r="L65" i="5" l="1"/>
  <c r="O64" i="5"/>
  <c r="O65" i="5" l="1"/>
  <c r="L66" i="5"/>
  <c r="O66" i="5" l="1"/>
  <c r="L67" i="5"/>
  <c r="L68" i="5" l="1"/>
  <c r="O67" i="5"/>
  <c r="O68" i="5" l="1"/>
  <c r="L69" i="5"/>
  <c r="L70" i="5" l="1"/>
  <c r="O69" i="5"/>
  <c r="O70" i="5" l="1"/>
  <c r="L71" i="5"/>
  <c r="O71" i="5" s="1"/>
</calcChain>
</file>

<file path=xl/comments1.xml><?xml version="1.0" encoding="utf-8"?>
<comments xmlns="http://schemas.openxmlformats.org/spreadsheetml/2006/main">
  <authors>
    <author>TSOKDBA</author>
  </authors>
  <commentList>
    <comment ref="P16" authorId="0">
      <text>
        <r>
          <rPr>
            <b/>
            <sz val="9"/>
            <color indexed="81"/>
            <rFont val="ＭＳ Ｐゴシック"/>
            <family val="3"/>
            <charset val="128"/>
          </rPr>
          <t>TSOKDBA:</t>
        </r>
        <r>
          <rPr>
            <sz val="9"/>
            <color indexed="81"/>
            <rFont val="ＭＳ Ｐゴシック"/>
            <family val="3"/>
            <charset val="128"/>
          </rPr>
          <t xml:space="preserve">
3/24の作業員の被曝事故で、前日はなかったとのコメントより。</t>
        </r>
      </text>
    </comment>
    <comment ref="P17" authorId="0">
      <text>
        <r>
          <rPr>
            <b/>
            <sz val="9"/>
            <color indexed="81"/>
            <rFont val="ＭＳ Ｐゴシック"/>
            <family val="3"/>
            <charset val="128"/>
          </rPr>
          <t>TSOKDBA:</t>
        </r>
        <r>
          <rPr>
            <sz val="9"/>
            <color indexed="81"/>
            <rFont val="ＭＳ Ｐゴシック"/>
            <family val="3"/>
            <charset val="128"/>
          </rPr>
          <t xml:space="preserve">
溜まり水マップ(5/31)より</t>
        </r>
      </text>
    </comment>
    <comment ref="F20" authorId="0">
      <text>
        <r>
          <rPr>
            <b/>
            <sz val="9"/>
            <color indexed="81"/>
            <rFont val="ＭＳ Ｐゴシック"/>
            <family val="3"/>
            <charset val="128"/>
          </rPr>
          <t>TSOKDBA:</t>
        </r>
        <r>
          <rPr>
            <sz val="9"/>
            <color indexed="81"/>
            <rFont val="ＭＳ Ｐゴシック"/>
            <family val="3"/>
            <charset val="128"/>
          </rPr>
          <t xml:space="preserve">
東京電力発表データ</t>
        </r>
      </text>
    </comment>
    <comment ref="L20" authorId="0">
      <text>
        <r>
          <rPr>
            <b/>
            <sz val="9"/>
            <color indexed="81"/>
            <rFont val="ＭＳ Ｐゴシック"/>
            <family val="3"/>
            <charset val="128"/>
          </rPr>
          <t>TSOKDBA:</t>
        </r>
        <r>
          <rPr>
            <sz val="9"/>
            <color indexed="81"/>
            <rFont val="ＭＳ Ｐゴシック"/>
            <family val="3"/>
            <charset val="128"/>
          </rPr>
          <t xml:space="preserve">
東京電力発表データ</t>
        </r>
      </text>
    </comment>
    <comment ref="Q20" authorId="0">
      <text>
        <r>
          <rPr>
            <b/>
            <sz val="9"/>
            <color indexed="81"/>
            <rFont val="ＭＳ Ｐゴシック"/>
            <family val="3"/>
            <charset val="128"/>
          </rPr>
          <t>TSOKDBA:</t>
        </r>
        <r>
          <rPr>
            <sz val="9"/>
            <color indexed="81"/>
            <rFont val="ＭＳ Ｐゴシック"/>
            <family val="3"/>
            <charset val="128"/>
          </rPr>
          <t xml:space="preserve">
東京電力発表データ
</t>
        </r>
      </text>
    </comment>
    <comment ref="P21" authorId="0">
      <text>
        <r>
          <rPr>
            <b/>
            <sz val="9"/>
            <color indexed="81"/>
            <rFont val="ＭＳ Ｐゴシック"/>
            <family val="3"/>
            <charset val="128"/>
          </rPr>
          <t>TSOKDBA:</t>
        </r>
        <r>
          <rPr>
            <sz val="9"/>
            <color indexed="81"/>
            <rFont val="ＭＳ Ｐゴシック"/>
            <family val="3"/>
            <charset val="128"/>
          </rPr>
          <t xml:space="preserve">
中間報告書資料V-17</t>
        </r>
      </text>
    </comment>
    <comment ref="Q21" authorId="0">
      <text>
        <r>
          <rPr>
            <b/>
            <sz val="9"/>
            <color indexed="81"/>
            <rFont val="ＭＳ Ｐゴシック"/>
            <family val="3"/>
            <charset val="128"/>
          </rPr>
          <t>TSOKDBA:</t>
        </r>
        <r>
          <rPr>
            <sz val="9"/>
            <color indexed="81"/>
            <rFont val="ＭＳ Ｐゴシック"/>
            <family val="3"/>
            <charset val="128"/>
          </rPr>
          <t xml:space="preserve">
中間報告書資料V-17
</t>
        </r>
      </text>
    </comment>
    <comment ref="U21" authorId="0">
      <text>
        <r>
          <rPr>
            <b/>
            <sz val="9"/>
            <color indexed="81"/>
            <rFont val="ＭＳ Ｐゴシック"/>
            <family val="3"/>
            <charset val="128"/>
          </rPr>
          <t>TSOKDBA:</t>
        </r>
        <r>
          <rPr>
            <sz val="9"/>
            <color indexed="81"/>
            <rFont val="ＭＳ Ｐゴシック"/>
            <family val="3"/>
            <charset val="128"/>
          </rPr>
          <t xml:space="preserve">
中間報告書資料V-17</t>
        </r>
      </text>
    </comment>
    <comment ref="E22" authorId="0">
      <text>
        <r>
          <rPr>
            <b/>
            <sz val="9"/>
            <color indexed="81"/>
            <rFont val="ＭＳ Ｐゴシック"/>
            <family val="3"/>
            <charset val="128"/>
          </rPr>
          <t>TSOKDBA:</t>
        </r>
        <r>
          <rPr>
            <sz val="9"/>
            <color indexed="81"/>
            <rFont val="ＭＳ Ｐゴシック"/>
            <family val="3"/>
            <charset val="128"/>
          </rPr>
          <t xml:space="preserve">
3/29　１２：３５　読売　1号機０．４ｍ、2号機１ｍ、3号機１．５ｍ</t>
        </r>
      </text>
    </comment>
    <comment ref="K22" authorId="0">
      <text>
        <r>
          <rPr>
            <b/>
            <sz val="9"/>
            <color indexed="81"/>
            <rFont val="ＭＳ Ｐゴシック"/>
            <family val="3"/>
            <charset val="128"/>
          </rPr>
          <t>TSOKDBA:</t>
        </r>
        <r>
          <rPr>
            <sz val="9"/>
            <color indexed="81"/>
            <rFont val="ＭＳ Ｐゴシック"/>
            <family val="3"/>
            <charset val="128"/>
          </rPr>
          <t xml:space="preserve">
3/29　１２：３５　読売　1号機０．４ｍ、2号機１ｍ、3号機１．５ｍ</t>
        </r>
      </text>
    </comment>
    <comment ref="L22" authorId="0">
      <text>
        <r>
          <rPr>
            <b/>
            <sz val="9"/>
            <color indexed="81"/>
            <rFont val="ＭＳ Ｐゴシック"/>
            <family val="3"/>
            <charset val="128"/>
          </rPr>
          <t>TSOKDBA:</t>
        </r>
        <r>
          <rPr>
            <sz val="9"/>
            <color indexed="81"/>
            <rFont val="ＭＳ Ｐゴシック"/>
            <family val="3"/>
            <charset val="128"/>
          </rPr>
          <t xml:space="preserve">
朝日　4/16の記事より
</t>
        </r>
      </text>
    </comment>
    <comment ref="P22" authorId="0">
      <text>
        <r>
          <rPr>
            <b/>
            <sz val="9"/>
            <color indexed="81"/>
            <rFont val="ＭＳ Ｐゴシック"/>
            <family val="3"/>
            <charset val="128"/>
          </rPr>
          <t>TSOKDBA:</t>
        </r>
        <r>
          <rPr>
            <sz val="9"/>
            <color indexed="81"/>
            <rFont val="ＭＳ Ｐゴシック"/>
            <family val="3"/>
            <charset val="128"/>
          </rPr>
          <t xml:space="preserve">
底面を1900として
3号機は30cmを採用。5月の東電溜まり水マップより</t>
        </r>
      </text>
    </comment>
    <comment ref="E23" authorId="0">
      <text>
        <r>
          <rPr>
            <b/>
            <sz val="9"/>
            <color indexed="81"/>
            <rFont val="ＭＳ Ｐゴシック"/>
            <family val="3"/>
            <charset val="128"/>
          </rPr>
          <t>TSOKDBA:</t>
        </r>
        <r>
          <rPr>
            <sz val="9"/>
            <color indexed="81"/>
            <rFont val="ＭＳ Ｐゴシック"/>
            <family val="3"/>
            <charset val="128"/>
          </rPr>
          <t xml:space="preserve">
3/30　12:15　保安院
1号機　40cm→20cm</t>
        </r>
      </text>
    </comment>
    <comment ref="L29" authorId="0">
      <text>
        <r>
          <rPr>
            <b/>
            <sz val="9"/>
            <color indexed="81"/>
            <rFont val="ＭＳ Ｐゴシック"/>
            <family val="3"/>
            <charset val="128"/>
          </rPr>
          <t>TSOKDBA:</t>
        </r>
        <r>
          <rPr>
            <sz val="9"/>
            <color indexed="81"/>
            <rFont val="ＭＳ Ｐゴシック"/>
            <family val="3"/>
            <charset val="128"/>
          </rPr>
          <t xml:space="preserve">
この日以降は記者会見データをtogetterで記録
2号機だけの日もあり</t>
        </r>
      </text>
    </comment>
    <comment ref="E32" authorId="0">
      <text>
        <r>
          <rPr>
            <b/>
            <sz val="9"/>
            <color indexed="81"/>
            <rFont val="ＭＳ Ｐゴシック"/>
            <family val="3"/>
            <charset val="128"/>
          </rPr>
          <t>TSOKDBA:</t>
        </r>
        <r>
          <rPr>
            <sz val="9"/>
            <color indexed="81"/>
            <rFont val="ＭＳ Ｐゴシック"/>
            <family val="3"/>
            <charset val="128"/>
          </rPr>
          <t xml:space="preserve">
254mm
記者会見
3200として計算。しかし4/13以降と全く合わない
</t>
        </r>
      </text>
    </comment>
    <comment ref="P32" authorId="0">
      <text>
        <r>
          <rPr>
            <b/>
            <sz val="9"/>
            <color indexed="81"/>
            <rFont val="ＭＳ Ｐゴシック"/>
            <family val="3"/>
            <charset val="128"/>
          </rPr>
          <t>TSOKDBA:</t>
        </r>
        <r>
          <rPr>
            <sz val="9"/>
            <color indexed="81"/>
            <rFont val="ＭＳ Ｐゴシック"/>
            <family val="3"/>
            <charset val="128"/>
          </rPr>
          <t xml:space="preserve">
1100mm
記者会見
</t>
        </r>
      </text>
    </comment>
    <comment ref="E37" authorId="0">
      <text>
        <r>
          <rPr>
            <b/>
            <sz val="9"/>
            <color indexed="81"/>
            <rFont val="ＭＳ Ｐゴシック"/>
            <family val="3"/>
            <charset val="128"/>
          </rPr>
          <t>TSOKDBA:</t>
        </r>
        <r>
          <rPr>
            <sz val="9"/>
            <color indexed="81"/>
            <rFont val="ＭＳ Ｐゴシック"/>
            <family val="3"/>
            <charset val="128"/>
          </rPr>
          <t xml:space="preserve">
5/30記者会見資料にデータあり
</t>
        </r>
      </text>
    </comment>
    <comment ref="F37" authorId="0">
      <text>
        <r>
          <rPr>
            <b/>
            <sz val="9"/>
            <color indexed="81"/>
            <rFont val="ＭＳ Ｐゴシック"/>
            <family val="3"/>
            <charset val="128"/>
          </rPr>
          <t>TSOKDBA:</t>
        </r>
        <r>
          <rPr>
            <sz val="9"/>
            <color indexed="81"/>
            <rFont val="ＭＳ Ｐゴシック"/>
            <family val="3"/>
            <charset val="128"/>
          </rPr>
          <t xml:space="preserve">
リークテストの試運転に使用
</t>
        </r>
      </text>
    </comment>
    <comment ref="L37" authorId="0">
      <text>
        <r>
          <rPr>
            <b/>
            <sz val="9"/>
            <color indexed="81"/>
            <rFont val="ＭＳ Ｐゴシック"/>
            <family val="3"/>
            <charset val="128"/>
          </rPr>
          <t>TSOKDBA:</t>
        </r>
        <r>
          <rPr>
            <sz val="9"/>
            <color indexed="81"/>
            <rFont val="ＭＳ Ｐゴシック"/>
            <family val="3"/>
            <charset val="128"/>
          </rPr>
          <t xml:space="preserve">
移送を始めた
</t>
        </r>
      </text>
    </comment>
    <comment ref="K39" authorId="0">
      <text>
        <r>
          <rPr>
            <b/>
            <sz val="9"/>
            <color indexed="81"/>
            <rFont val="ＭＳ Ｐゴシック"/>
            <family val="3"/>
            <charset val="128"/>
          </rPr>
          <t>TSOKDBA:</t>
        </r>
        <r>
          <rPr>
            <sz val="9"/>
            <color indexed="81"/>
            <rFont val="ＭＳ Ｐゴシック"/>
            <family val="3"/>
            <charset val="128"/>
          </rPr>
          <t xml:space="preserve">
T/Bのスケールが荒い。5cm刻み。
</t>
        </r>
      </text>
    </comment>
    <comment ref="L40" authorId="0">
      <text>
        <r>
          <rPr>
            <b/>
            <sz val="9"/>
            <color indexed="81"/>
            <rFont val="ＭＳ Ｐゴシック"/>
            <family val="3"/>
            <charset val="128"/>
          </rPr>
          <t>TSOKDBA:</t>
        </r>
        <r>
          <rPr>
            <sz val="9"/>
            <color indexed="81"/>
            <rFont val="ＭＳ Ｐゴシック"/>
            <family val="3"/>
            <charset val="128"/>
          </rPr>
          <t xml:space="preserve">
18:00
</t>
        </r>
      </text>
    </comment>
    <comment ref="Q40" authorId="0">
      <text>
        <r>
          <rPr>
            <b/>
            <sz val="9"/>
            <color indexed="81"/>
            <rFont val="ＭＳ Ｐゴシック"/>
            <family val="3"/>
            <charset val="128"/>
          </rPr>
          <t>TSOKDBA:</t>
        </r>
        <r>
          <rPr>
            <sz val="9"/>
            <color indexed="81"/>
            <rFont val="ＭＳ Ｐゴシック"/>
            <family val="3"/>
            <charset val="128"/>
          </rPr>
          <t xml:space="preserve">
18:00
</t>
        </r>
      </text>
    </comment>
    <comment ref="F43" authorId="0">
      <text>
        <r>
          <rPr>
            <b/>
            <sz val="9"/>
            <color indexed="81"/>
            <rFont val="ＭＳ Ｐゴシック"/>
            <family val="3"/>
            <charset val="128"/>
          </rPr>
          <t>TSOKDBA:</t>
        </r>
        <r>
          <rPr>
            <sz val="9"/>
            <color indexed="81"/>
            <rFont val="ＭＳ Ｐゴシック"/>
            <family val="3"/>
            <charset val="128"/>
          </rPr>
          <t xml:space="preserve">
1510mm
</t>
        </r>
      </text>
    </comment>
    <comment ref="F44" authorId="0">
      <text>
        <r>
          <rPr>
            <b/>
            <sz val="9"/>
            <color indexed="81"/>
            <rFont val="ＭＳ Ｐゴシック"/>
            <family val="3"/>
            <charset val="128"/>
          </rPr>
          <t>TSOKDBA:</t>
        </r>
        <r>
          <rPr>
            <sz val="9"/>
            <color indexed="81"/>
            <rFont val="ＭＳ Ｐゴシック"/>
            <family val="3"/>
            <charset val="128"/>
          </rPr>
          <t xml:space="preserve">
昨日11時より
変化なしといっている
</t>
        </r>
      </text>
    </comment>
    <comment ref="L44" authorId="0">
      <text>
        <r>
          <rPr>
            <b/>
            <sz val="9"/>
            <color indexed="81"/>
            <rFont val="ＭＳ Ｐゴシック"/>
            <family val="3"/>
            <charset val="128"/>
          </rPr>
          <t>TSOKDBA:</t>
        </r>
        <r>
          <rPr>
            <sz val="9"/>
            <color indexed="81"/>
            <rFont val="ＭＳ Ｐゴシック"/>
            <family val="3"/>
            <charset val="128"/>
          </rPr>
          <t xml:space="preserve">
4/19から移送を始めた</t>
        </r>
      </text>
    </comment>
    <comment ref="L46" authorId="0">
      <text>
        <r>
          <rPr>
            <b/>
            <sz val="9"/>
            <color indexed="81"/>
            <rFont val="ＭＳ Ｐゴシック"/>
            <family val="3"/>
            <charset val="128"/>
          </rPr>
          <t>TSOKDBA:</t>
        </r>
        <r>
          <rPr>
            <sz val="9"/>
            <color indexed="81"/>
            <rFont val="ＭＳ Ｐゴシック"/>
            <family val="3"/>
            <charset val="128"/>
          </rPr>
          <t xml:space="preserve">
移送のペース10m3/h　7時で60時間　RW/B　390mm増加</t>
        </r>
      </text>
    </comment>
    <comment ref="L47" authorId="0">
      <text>
        <r>
          <rPr>
            <b/>
            <sz val="9"/>
            <color indexed="81"/>
            <rFont val="ＭＳ Ｐゴシック"/>
            <family val="3"/>
            <charset val="128"/>
          </rPr>
          <t>TSOKDBA:</t>
        </r>
        <r>
          <rPr>
            <sz val="9"/>
            <color indexed="81"/>
            <rFont val="ＭＳ Ｐゴシック"/>
            <family val="3"/>
            <charset val="128"/>
          </rPr>
          <t xml:space="preserve">
夕方？は3130？
</t>
        </r>
      </text>
    </comment>
    <comment ref="Q47" authorId="0">
      <text>
        <r>
          <rPr>
            <b/>
            <sz val="9"/>
            <color indexed="81"/>
            <rFont val="ＭＳ Ｐゴシック"/>
            <family val="3"/>
            <charset val="128"/>
          </rPr>
          <t>TSOKDBA:</t>
        </r>
        <r>
          <rPr>
            <sz val="9"/>
            <color indexed="81"/>
            <rFont val="ＭＳ Ｐゴシック"/>
            <family val="3"/>
            <charset val="128"/>
          </rPr>
          <t xml:space="preserve">
夕方は2970？
</t>
        </r>
      </text>
    </comment>
    <comment ref="F49" authorId="0">
      <text>
        <r>
          <rPr>
            <b/>
            <sz val="9"/>
            <color indexed="81"/>
            <rFont val="ＭＳ Ｐゴシック"/>
            <family val="3"/>
            <charset val="128"/>
          </rPr>
          <t>TSOKDBA:</t>
        </r>
        <r>
          <rPr>
            <sz val="9"/>
            <color indexed="81"/>
            <rFont val="ＭＳ Ｐゴシック"/>
            <family val="3"/>
            <charset val="128"/>
          </rPr>
          <t xml:space="preserve">
この日以降は公式発表データあり
</t>
        </r>
      </text>
    </comment>
    <comment ref="F54" authorId="0">
      <text>
        <r>
          <rPr>
            <b/>
            <sz val="9"/>
            <color indexed="81"/>
            <rFont val="ＭＳ Ｐゴシック"/>
            <family val="3"/>
            <charset val="128"/>
          </rPr>
          <t>TSOKDBA:</t>
        </r>
        <r>
          <rPr>
            <sz val="9"/>
            <color indexed="81"/>
            <rFont val="ＭＳ Ｐゴシック"/>
            <family val="3"/>
            <charset val="128"/>
          </rPr>
          <t xml:space="preserve">
１号機立坑水については、昨日、２号機から集中廃棄物処理施設への移送ラインのフラッシングに伴い、1,530mm（O.P. +2,470mm）→1,940mm（O.P. +2,060mm）に変動。</t>
        </r>
      </text>
    </comment>
    <comment ref="F62" authorId="0">
      <text>
        <r>
          <rPr>
            <b/>
            <sz val="9"/>
            <color indexed="81"/>
            <rFont val="ＭＳ Ｐゴシック"/>
            <family val="3"/>
            <charset val="128"/>
          </rPr>
          <t>TSOKDBA:</t>
        </r>
        <r>
          <rPr>
            <sz val="9"/>
            <color indexed="81"/>
            <rFont val="ＭＳ Ｐゴシック"/>
            <family val="3"/>
            <charset val="128"/>
          </rPr>
          <t xml:space="preserve">
5/7に2号機の移送を停止した際、移管のフラッシングで使用したため</t>
        </r>
      </text>
    </comment>
    <comment ref="F67" authorId="0">
      <text>
        <r>
          <rPr>
            <b/>
            <sz val="9"/>
            <color indexed="81"/>
            <rFont val="ＭＳ Ｐゴシック"/>
            <family val="3"/>
            <charset val="128"/>
          </rPr>
          <t>TSOKDBA:</t>
        </r>
        <r>
          <rPr>
            <sz val="9"/>
            <color indexed="81"/>
            <rFont val="ＭＳ Ｐゴシック"/>
            <family val="3"/>
            <charset val="128"/>
          </rPr>
          <t xml:space="preserve">
※現場指示計の読み違えによる訂正（5/12 17:00 以降） （正）O.P.+1080～1090mm （誤）O.P.+980～990mm</t>
        </r>
      </text>
    </comment>
    <comment ref="Z73" authorId="0">
      <text>
        <r>
          <rPr>
            <b/>
            <sz val="9"/>
            <color indexed="81"/>
            <rFont val="ＭＳ Ｐゴシック"/>
            <family val="3"/>
            <charset val="128"/>
          </rPr>
          <t>TSOKDBA:</t>
        </r>
        <r>
          <rPr>
            <sz val="9"/>
            <color indexed="81"/>
            <rFont val="ＭＳ Ｐゴシック"/>
            <family val="3"/>
            <charset val="128"/>
          </rPr>
          <t xml:space="preserve">
5/18 7時から429mm上昇
</t>
        </r>
      </text>
    </comment>
    <comment ref="F80" authorId="0">
      <text>
        <r>
          <rPr>
            <b/>
            <sz val="9"/>
            <color indexed="81"/>
            <rFont val="ＭＳ Ｐゴシック"/>
            <family val="3"/>
            <charset val="128"/>
          </rPr>
          <t>TSOKDBA:</t>
        </r>
        <r>
          <rPr>
            <sz val="9"/>
            <color indexed="81"/>
            <rFont val="ＭＳ Ｐゴシック"/>
            <family val="3"/>
            <charset val="128"/>
          </rPr>
          <t xml:space="preserve">
2号機及び3号機のフラッシング水として使用したため
&lt;850の意味。下限以下
</t>
        </r>
      </text>
    </comment>
  </commentList>
</comments>
</file>

<file path=xl/comments2.xml><?xml version="1.0" encoding="utf-8"?>
<comments xmlns="http://schemas.openxmlformats.org/spreadsheetml/2006/main">
  <authors>
    <author>TSOKDBA</author>
  </authors>
  <commentList>
    <comment ref="D2" authorId="0">
      <text>
        <r>
          <rPr>
            <b/>
            <sz val="9"/>
            <color indexed="81"/>
            <rFont val="ＭＳ Ｐゴシック"/>
            <family val="3"/>
            <charset val="128"/>
          </rPr>
          <t>TSOKDBA:</t>
        </r>
        <r>
          <rPr>
            <sz val="9"/>
            <color indexed="81"/>
            <rFont val="ＭＳ Ｐゴシック"/>
            <family val="3"/>
            <charset val="128"/>
          </rPr>
          <t xml:space="preserve">
http://www.tepco.co.jp/cc/press/11061305-j.html
６／１３操作実績の訂正
</t>
        </r>
      </text>
    </comment>
    <comment ref="G2" authorId="0">
      <text>
        <r>
          <rPr>
            <b/>
            <sz val="9"/>
            <color indexed="81"/>
            <rFont val="ＭＳ Ｐゴシック"/>
            <family val="3"/>
            <charset val="128"/>
          </rPr>
          <t>TSOKDBA:</t>
        </r>
        <r>
          <rPr>
            <sz val="9"/>
            <color indexed="81"/>
            <rFont val="ＭＳ Ｐゴシック"/>
            <family val="3"/>
            <charset val="128"/>
          </rPr>
          <t xml:space="preserve">
http://www.tepco.co.jp/nu/fukushima-np/images/handouts_110501_03-j.pdf
</t>
        </r>
      </text>
    </comment>
    <comment ref="D20" authorId="0">
      <text>
        <r>
          <rPr>
            <b/>
            <sz val="9"/>
            <color indexed="81"/>
            <rFont val="ＭＳ Ｐゴシック"/>
            <family val="3"/>
            <charset val="128"/>
          </rPr>
          <t>TSOKDBA:</t>
        </r>
        <r>
          <rPr>
            <sz val="9"/>
            <color indexed="81"/>
            <rFont val="ＭＳ Ｐゴシック"/>
            <family val="3"/>
            <charset val="128"/>
          </rPr>
          <t xml:space="preserve">
淡水切り替え
</t>
        </r>
      </text>
    </comment>
    <comment ref="F20" authorId="0">
      <text>
        <r>
          <rPr>
            <b/>
            <sz val="9"/>
            <color indexed="81"/>
            <rFont val="ＭＳ Ｐゴシック"/>
            <family val="3"/>
            <charset val="128"/>
          </rPr>
          <t>TSOKDBA:</t>
        </r>
        <r>
          <rPr>
            <sz val="9"/>
            <color indexed="81"/>
            <rFont val="ＭＳ Ｐゴシック"/>
            <family val="3"/>
            <charset val="128"/>
          </rPr>
          <t xml:space="preserve">
淡水切り替え</t>
        </r>
      </text>
    </comment>
    <comment ref="E21" authorId="0">
      <text>
        <r>
          <rPr>
            <b/>
            <sz val="9"/>
            <color indexed="81"/>
            <rFont val="ＭＳ Ｐゴシック"/>
            <family val="3"/>
            <charset val="128"/>
          </rPr>
          <t>TSOKDBA:</t>
        </r>
        <r>
          <rPr>
            <sz val="9"/>
            <color indexed="81"/>
            <rFont val="ＭＳ Ｐゴシック"/>
            <family val="3"/>
            <charset val="128"/>
          </rPr>
          <t xml:space="preserve">
淡水切り替え</t>
        </r>
      </text>
    </comment>
    <comment ref="H24" authorId="0">
      <text>
        <r>
          <rPr>
            <b/>
            <sz val="9"/>
            <color indexed="81"/>
            <rFont val="ＭＳ Ｐゴシック"/>
            <family val="3"/>
            <charset val="128"/>
          </rPr>
          <t>TSOKDBA:</t>
        </r>
        <r>
          <rPr>
            <sz val="9"/>
            <color indexed="81"/>
            <rFont val="ＭＳ Ｐゴシック"/>
            <family val="3"/>
            <charset val="128"/>
          </rPr>
          <t xml:space="preserve">
１５－３０
</t>
        </r>
      </text>
    </comment>
    <comment ref="H25" authorId="0">
      <text>
        <r>
          <rPr>
            <b/>
            <sz val="9"/>
            <color indexed="81"/>
            <rFont val="ＭＳ Ｐゴシック"/>
            <family val="3"/>
            <charset val="128"/>
          </rPr>
          <t>TSOKDBA:</t>
        </r>
        <r>
          <rPr>
            <sz val="9"/>
            <color indexed="81"/>
            <rFont val="ＭＳ Ｐゴシック"/>
            <family val="3"/>
            <charset val="128"/>
          </rPr>
          <t xml:space="preserve">
20未満
</t>
        </r>
      </text>
    </comment>
  </commentList>
</comments>
</file>

<file path=xl/comments3.xml><?xml version="1.0" encoding="utf-8"?>
<comments xmlns="http://schemas.openxmlformats.org/spreadsheetml/2006/main">
  <authors>
    <author>tsokdba</author>
  </authors>
  <commentList>
    <comment ref="C1" authorId="0">
      <text>
        <r>
          <rPr>
            <b/>
            <sz val="9"/>
            <color indexed="81"/>
            <rFont val="ＭＳ Ｐゴシック"/>
            <family val="3"/>
            <charset val="128"/>
          </rPr>
          <t>tsokdba:</t>
        </r>
        <r>
          <rPr>
            <sz val="9"/>
            <color indexed="81"/>
            <rFont val="ＭＳ Ｐゴシック"/>
            <family val="3"/>
            <charset val="128"/>
          </rPr>
          <t xml:space="preserve">
http://www.tepco.co.jp/cc/press/betu11_j/images/110603a.pdf</t>
        </r>
      </text>
    </comment>
  </commentList>
</comments>
</file>

<file path=xl/sharedStrings.xml><?xml version="1.0" encoding="utf-8"?>
<sst xmlns="http://schemas.openxmlformats.org/spreadsheetml/2006/main" count="202" uniqueCount="116">
  <si>
    <t>東京電力の2011/3/28の記者会見より</t>
    <rPh sb="0" eb="2">
      <t>トウキョウ</t>
    </rPh>
    <rPh sb="2" eb="4">
      <t>デンリョク</t>
    </rPh>
    <rPh sb="15" eb="17">
      <t>キシャ</t>
    </rPh>
    <rPh sb="17" eb="19">
      <t>カイケン</t>
    </rPh>
    <phoneticPr fontId="3"/>
  </si>
  <si>
    <t>立坑</t>
    <rPh sb="0" eb="1">
      <t>タ</t>
    </rPh>
    <rPh sb="1" eb="2">
      <t>アナ</t>
    </rPh>
    <phoneticPr fontId="3"/>
  </si>
  <si>
    <t>立坑深さ</t>
    <rPh sb="2" eb="3">
      <t>フカ</t>
    </rPh>
    <phoneticPr fontId="3"/>
  </si>
  <si>
    <t>立坑上部</t>
    <rPh sb="0" eb="1">
      <t>タ</t>
    </rPh>
    <rPh sb="1" eb="2">
      <t>アナ</t>
    </rPh>
    <rPh sb="2" eb="4">
      <t>ジョウブ</t>
    </rPh>
    <phoneticPr fontId="3"/>
  </si>
  <si>
    <t>水面</t>
    <rPh sb="0" eb="2">
      <t>スイメン</t>
    </rPh>
    <phoneticPr fontId="3"/>
  </si>
  <si>
    <t>上からの</t>
    <rPh sb="0" eb="1">
      <t>ウエ</t>
    </rPh>
    <phoneticPr fontId="3"/>
  </si>
  <si>
    <t>海までの</t>
    <rPh sb="0" eb="1">
      <t>ウミ</t>
    </rPh>
    <phoneticPr fontId="3"/>
  </si>
  <si>
    <t>T/Bからの</t>
    <phoneticPr fontId="3"/>
  </si>
  <si>
    <t>予想される</t>
    <rPh sb="0" eb="2">
      <t>ヨソウ</t>
    </rPh>
    <phoneticPr fontId="3"/>
  </si>
  <si>
    <t>溜まり水の</t>
    <rPh sb="0" eb="1">
      <t>タ</t>
    </rPh>
    <rPh sb="3" eb="4">
      <t>ミズ</t>
    </rPh>
    <phoneticPr fontId="3"/>
  </si>
  <si>
    <t>深さ</t>
    <rPh sb="0" eb="1">
      <t>フカ</t>
    </rPh>
    <phoneticPr fontId="3"/>
  </si>
  <si>
    <t>水位（O.P.)</t>
    <rPh sb="0" eb="2">
      <t>スイイ</t>
    </rPh>
    <phoneticPr fontId="3"/>
  </si>
  <si>
    <t>高さ</t>
    <rPh sb="0" eb="1">
      <t>タカ</t>
    </rPh>
    <phoneticPr fontId="3"/>
  </si>
  <si>
    <t>距離（ｍ）</t>
    <phoneticPr fontId="3"/>
  </si>
  <si>
    <t>体積ｍ３</t>
    <rPh sb="0" eb="2">
      <t>タイセキ</t>
    </rPh>
    <phoneticPr fontId="3"/>
  </si>
  <si>
    <t>1号機</t>
    <rPh sb="1" eb="3">
      <t>ゴウキ</t>
    </rPh>
    <phoneticPr fontId="3"/>
  </si>
  <si>
    <t>B</t>
    <phoneticPr fontId="3"/>
  </si>
  <si>
    <t>2号機</t>
    <rPh sb="1" eb="3">
      <t>ゴウキ</t>
    </rPh>
    <phoneticPr fontId="3"/>
  </si>
  <si>
    <t>B</t>
    <phoneticPr fontId="3"/>
  </si>
  <si>
    <t>3号機</t>
    <rPh sb="1" eb="3">
      <t>ゴウキ</t>
    </rPh>
    <phoneticPr fontId="3"/>
  </si>
  <si>
    <t>※単位は記載がない限り全てmm</t>
    <rPh sb="1" eb="3">
      <t>タンイ</t>
    </rPh>
    <rPh sb="4" eb="6">
      <t>キサイ</t>
    </rPh>
    <rPh sb="9" eb="10">
      <t>カギ</t>
    </rPh>
    <rPh sb="11" eb="12">
      <t>スベ</t>
    </rPh>
    <phoneticPr fontId="3"/>
  </si>
  <si>
    <t>3号機は合わない（高すぎる）。</t>
    <rPh sb="1" eb="3">
      <t>ゴウキ</t>
    </rPh>
    <rPh sb="4" eb="5">
      <t>ア</t>
    </rPh>
    <rPh sb="9" eb="10">
      <t>タカ</t>
    </rPh>
    <phoneticPr fontId="3"/>
  </si>
  <si>
    <t>黄色部分は記者会見では発表されていないデータ。政府事故調の中間報告書などから引用。</t>
    <rPh sb="0" eb="2">
      <t>キイロ</t>
    </rPh>
    <rPh sb="2" eb="4">
      <t>ブブン</t>
    </rPh>
    <rPh sb="5" eb="7">
      <t>キシャ</t>
    </rPh>
    <rPh sb="7" eb="9">
      <t>カイケン</t>
    </rPh>
    <rPh sb="11" eb="13">
      <t>ハッピョウ</t>
    </rPh>
    <rPh sb="23" eb="28">
      <t>セイフジコチョウ</t>
    </rPh>
    <rPh sb="29" eb="34">
      <t>チュウカンホウコクショ</t>
    </rPh>
    <rPh sb="38" eb="40">
      <t>インヨウ</t>
    </rPh>
    <phoneticPr fontId="3"/>
  </si>
  <si>
    <t>その後の発表で、「上から」というのはグレーチング面＝O.P.4000からの高さであることが判明した。</t>
    <rPh sb="2" eb="3">
      <t>ゴ</t>
    </rPh>
    <rPh sb="4" eb="6">
      <t>ハッピョウ</t>
    </rPh>
    <rPh sb="9" eb="10">
      <t>ウエ</t>
    </rPh>
    <rPh sb="24" eb="25">
      <t>メン</t>
    </rPh>
    <rPh sb="37" eb="38">
      <t>タカ</t>
    </rPh>
    <rPh sb="45" eb="47">
      <t>ハンメイ</t>
    </rPh>
    <phoneticPr fontId="3"/>
  </si>
  <si>
    <t>従って、1号機=O.P.3900、2号機＝O.P.3000、3号機＝O.P.2500であったと考えられる。</t>
    <rPh sb="0" eb="1">
      <t>シタガ</t>
    </rPh>
    <rPh sb="5" eb="7">
      <t>ゴウキ</t>
    </rPh>
    <rPh sb="18" eb="20">
      <t>ゴウキ</t>
    </rPh>
    <rPh sb="31" eb="33">
      <t>ゴウキ</t>
    </rPh>
    <rPh sb="47" eb="48">
      <t>カンガ</t>
    </rPh>
    <phoneticPr fontId="3"/>
  </si>
  <si>
    <t>２号機</t>
    <rPh sb="1" eb="3">
      <t>ゴウキ</t>
    </rPh>
    <phoneticPr fontId="3"/>
  </si>
  <si>
    <t>３号機</t>
    <rPh sb="1" eb="3">
      <t>ゴウキ</t>
    </rPh>
    <phoneticPr fontId="3"/>
  </si>
  <si>
    <t>４号機</t>
    <rPh sb="1" eb="3">
      <t>ゴウキ</t>
    </rPh>
    <phoneticPr fontId="3"/>
  </si>
  <si>
    <t>集中廃棄物処理建屋</t>
    <rPh sb="0" eb="2">
      <t>シュウチュウ</t>
    </rPh>
    <rPh sb="2" eb="5">
      <t>ハイキブツ</t>
    </rPh>
    <rPh sb="5" eb="7">
      <t>ショリ</t>
    </rPh>
    <rPh sb="7" eb="8">
      <t>タ</t>
    </rPh>
    <rPh sb="8" eb="9">
      <t>ヤ</t>
    </rPh>
    <phoneticPr fontId="3"/>
  </si>
  <si>
    <t>朝7時</t>
    <rPh sb="0" eb="1">
      <t>アサ</t>
    </rPh>
    <rPh sb="2" eb="3">
      <t>ジ</t>
    </rPh>
    <phoneticPr fontId="3"/>
  </si>
  <si>
    <t>浪江町
降水量</t>
    <rPh sb="0" eb="3">
      <t>ナミエマチ</t>
    </rPh>
    <rPh sb="4" eb="7">
      <t>コウスイリョウ</t>
    </rPh>
    <phoneticPr fontId="3"/>
  </si>
  <si>
    <t>R/B</t>
    <phoneticPr fontId="3"/>
  </si>
  <si>
    <t>T/B</t>
    <phoneticPr fontId="3"/>
  </si>
  <si>
    <t>サブドレンNo.1</t>
    <phoneticPr fontId="3"/>
  </si>
  <si>
    <t>サブドレン-(T/B)</t>
    <phoneticPr fontId="3"/>
  </si>
  <si>
    <t>1号R/B－2号T/B</t>
    <rPh sb="0" eb="1">
      <t>ゴウ</t>
    </rPh>
    <rPh sb="6" eb="7">
      <t>ゴウ</t>
    </rPh>
    <phoneticPr fontId="3"/>
  </si>
  <si>
    <t>サブドレンNo.27</t>
    <phoneticPr fontId="3"/>
  </si>
  <si>
    <t>サブドレンNo.32</t>
    <phoneticPr fontId="3"/>
  </si>
  <si>
    <t>サブドレンNo.56</t>
    <phoneticPr fontId="3"/>
  </si>
  <si>
    <t>プロセス</t>
    <phoneticPr fontId="3"/>
  </si>
  <si>
    <t>高温焼却炉</t>
    <rPh sb="0" eb="2">
      <t>コウオン</t>
    </rPh>
    <rPh sb="2" eb="5">
      <t>ショウキャクロ</t>
    </rPh>
    <phoneticPr fontId="3"/>
  </si>
  <si>
    <t>サイトバンカ</t>
    <phoneticPr fontId="3"/>
  </si>
  <si>
    <t>0.0 ]</t>
  </si>
  <si>
    <t>2号機ﾄﾚﾝﾁ立坑よりプロセス主建屋へ4/19から移送中。</t>
    <rPh sb="1" eb="3">
      <t>ゴウキ</t>
    </rPh>
    <phoneticPr fontId="3"/>
  </si>
  <si>
    <t>１号機立坑水については、昨日、２号機から集中廃棄物処理施設への移送ラインのフラッシングに</t>
    <phoneticPr fontId="3"/>
  </si>
  <si>
    <t>伴い、1,530mm（O.P. +2,470mm）→1,940mm（O.P. +2,060mm）に変動。</t>
    <phoneticPr fontId="3"/>
  </si>
  <si>
    <t>5/1～ ２号機 トレンチ立坑閉塞作業中。5/4 10:00～ コンクリート打設実施</t>
  </si>
  <si>
    <t>プロテクト</t>
    <phoneticPr fontId="3"/>
  </si>
  <si>
    <t>5/8 16:18～ ３号機復水器からタービン建屋地下へ排水中。</t>
  </si>
  <si>
    <t>・5/8 16:18～5/10 5:41 ３号機復水器からタービン建屋地下へ排水実施。</t>
  </si>
  <si>
    <t>※ 2 号機立坑たまり水の移送中断及び，1 号機立坑たまり水を利用した配管フラッシングを実施したため。</t>
  </si>
  <si>
    <t>5/10～ ３号機ﾀｰﾋﾞﾝ建屋から移送ライン敷設開始。</t>
  </si>
  <si>
    <t>5/10～ ３号機ﾀｰﾋﾞﾝ建屋からの移送ライン敷設。5/12 リークチェック完了。</t>
  </si>
  <si>
    <t>※現場指示計の読み違えによる訂正（5/12 17:00 以降） （正）O.P.+1080～1090mm （誤）O.P.+980～990mm</t>
    <phoneticPr fontId="3"/>
  </si>
  <si>
    <t>5/25から水圧式水位計のデジタル値を採用。1mm単位に。</t>
    <rPh sb="6" eb="8">
      <t>スイアツ</t>
    </rPh>
    <rPh sb="8" eb="9">
      <t>シキ</t>
    </rPh>
    <rPh sb="9" eb="12">
      <t>スイイケイ</t>
    </rPh>
    <rPh sb="17" eb="18">
      <t>チ</t>
    </rPh>
    <rPh sb="19" eb="21">
      <t>サイヨウ</t>
    </rPh>
    <rPh sb="25" eb="27">
      <t>タンイ</t>
    </rPh>
    <phoneticPr fontId="3"/>
  </si>
  <si>
    <t>5/26 3号機立て坑閉塞作業完了</t>
    <rPh sb="6" eb="8">
      <t>ゴウキ</t>
    </rPh>
    <rPh sb="8" eb="9">
      <t>タ</t>
    </rPh>
    <rPh sb="10" eb="11">
      <t>アナ</t>
    </rPh>
    <rPh sb="11" eb="13">
      <t>ヘイソク</t>
    </rPh>
    <rPh sb="13" eb="15">
      <t>サギョウ</t>
    </rPh>
    <rPh sb="15" eb="17">
      <t>カンリョウ</t>
    </rPh>
    <phoneticPr fontId="3"/>
  </si>
  <si>
    <t>6/2立て坑閉塞完了。ピット閉塞作業継続中</t>
    <rPh sb="3" eb="4">
      <t>タ</t>
    </rPh>
    <rPh sb="5" eb="6">
      <t>アナ</t>
    </rPh>
    <rPh sb="6" eb="8">
      <t>ヘイソク</t>
    </rPh>
    <rPh sb="8" eb="10">
      <t>カンリョウ</t>
    </rPh>
    <rPh sb="14" eb="16">
      <t>ヘイソク</t>
    </rPh>
    <rPh sb="16" eb="18">
      <t>サギョウ</t>
    </rPh>
    <rPh sb="18" eb="21">
      <t>ケイゾクチュウ</t>
    </rPh>
    <phoneticPr fontId="3"/>
  </si>
  <si>
    <t>2号機→2号機復水器、3号機復水器→3号機腹水貯蔵タンク</t>
    <rPh sb="1" eb="3">
      <t>ゴウキ</t>
    </rPh>
    <rPh sb="5" eb="7">
      <t>ゴウキ</t>
    </rPh>
    <rPh sb="7" eb="10">
      <t>フクスイキ</t>
    </rPh>
    <rPh sb="12" eb="14">
      <t>ゴウキ</t>
    </rPh>
    <rPh sb="14" eb="17">
      <t>フクスイキ</t>
    </rPh>
    <rPh sb="19" eb="21">
      <t>ゴウキ</t>
    </rPh>
    <rPh sb="21" eb="23">
      <t>フクスイ</t>
    </rPh>
    <rPh sb="23" eb="25">
      <t>チョゾウ</t>
    </rPh>
    <phoneticPr fontId="3"/>
  </si>
  <si>
    <t>キュリオン試運転</t>
    <rPh sb="5" eb="8">
      <t>シウンテン</t>
    </rPh>
    <phoneticPr fontId="3"/>
  </si>
  <si>
    <t>5944=4727,3064=2338</t>
    <phoneticPr fontId="3"/>
  </si>
  <si>
    <t>3,631※</t>
    <phoneticPr fontId="7"/>
  </si>
  <si>
    <t>※1号機T/Bのみ8108と8400で東電発表と合わない</t>
    <rPh sb="2" eb="4">
      <t>ゴウキ</t>
    </rPh>
    <rPh sb="19" eb="21">
      <t>トウデン</t>
    </rPh>
    <rPh sb="21" eb="23">
      <t>ハッピョウ</t>
    </rPh>
    <rPh sb="24" eb="25">
      <t>ア</t>
    </rPh>
    <phoneticPr fontId="3"/>
  </si>
  <si>
    <t>実際の水位</t>
    <rPh sb="0" eb="2">
      <t>ジッサイ</t>
    </rPh>
    <rPh sb="3" eb="5">
      <t>スイイ</t>
    </rPh>
    <phoneticPr fontId="3"/>
  </si>
  <si>
    <t>水量(m3)</t>
    <rPh sb="0" eb="2">
      <t>スイリョウ</t>
    </rPh>
    <phoneticPr fontId="3"/>
  </si>
  <si>
    <t>合計</t>
    <rPh sb="0" eb="2">
      <t>ゴウケイ</t>
    </rPh>
    <phoneticPr fontId="3"/>
  </si>
  <si>
    <t>1号機R/B</t>
    <rPh sb="1" eb="2">
      <t>ゴウ</t>
    </rPh>
    <rPh sb="2" eb="3">
      <t>キ</t>
    </rPh>
    <phoneticPr fontId="3"/>
  </si>
  <si>
    <t>1号機T/B</t>
    <rPh sb="1" eb="3">
      <t>ゴウキ</t>
    </rPh>
    <phoneticPr fontId="3"/>
  </si>
  <si>
    <t>1号機RW/B</t>
    <rPh sb="1" eb="3">
      <t>ゴウキ</t>
    </rPh>
    <phoneticPr fontId="3"/>
  </si>
  <si>
    <t>2号機R/B</t>
    <rPh sb="1" eb="3">
      <t>ゴウキ</t>
    </rPh>
    <phoneticPr fontId="3"/>
  </si>
  <si>
    <t>2号機T/B</t>
    <rPh sb="1" eb="3">
      <t>ゴウキ</t>
    </rPh>
    <phoneticPr fontId="3"/>
  </si>
  <si>
    <t>2号機Rw/B</t>
    <rPh sb="1" eb="3">
      <t>ゴウキ</t>
    </rPh>
    <phoneticPr fontId="3"/>
  </si>
  <si>
    <t>3号機R/B</t>
    <rPh sb="1" eb="2">
      <t>ゴウ</t>
    </rPh>
    <rPh sb="2" eb="3">
      <t>キ</t>
    </rPh>
    <phoneticPr fontId="3"/>
  </si>
  <si>
    <t>3号機T/B</t>
    <rPh sb="1" eb="3">
      <t>ゴウキ</t>
    </rPh>
    <phoneticPr fontId="3"/>
  </si>
  <si>
    <t>3号機RW/B</t>
    <rPh sb="1" eb="3">
      <t>ゴウキ</t>
    </rPh>
    <phoneticPr fontId="3"/>
  </si>
  <si>
    <t>4号機R/B</t>
    <rPh sb="1" eb="3">
      <t>ゴウキ</t>
    </rPh>
    <phoneticPr fontId="3"/>
  </si>
  <si>
    <t>4号機T/B</t>
    <rPh sb="1" eb="3">
      <t>ゴウキ</t>
    </rPh>
    <phoneticPr fontId="3"/>
  </si>
  <si>
    <t>4号機Rw/B</t>
    <rPh sb="1" eb="3">
      <t>ゴウキ</t>
    </rPh>
    <phoneticPr fontId="3"/>
  </si>
  <si>
    <t>プロセス主建屋</t>
    <rPh sb="4" eb="5">
      <t>シュ</t>
    </rPh>
    <rPh sb="5" eb="6">
      <t>タ</t>
    </rPh>
    <rPh sb="6" eb="7">
      <t>ヤ</t>
    </rPh>
    <phoneticPr fontId="3"/>
  </si>
  <si>
    <t>雑固体廃棄物</t>
    <rPh sb="0" eb="1">
      <t>ザツ</t>
    </rPh>
    <rPh sb="1" eb="3">
      <t>コタイ</t>
    </rPh>
    <rPh sb="3" eb="6">
      <t>ハイキブツ</t>
    </rPh>
    <phoneticPr fontId="3"/>
  </si>
  <si>
    <t>各建屋における水位と床面積の関係(5/31の資料より)</t>
    <rPh sb="0" eb="1">
      <t>カク</t>
    </rPh>
    <rPh sb="1" eb="3">
      <t>タテヤ</t>
    </rPh>
    <rPh sb="2" eb="3">
      <t>ヤ</t>
    </rPh>
    <rPh sb="7" eb="9">
      <t>スイイ</t>
    </rPh>
    <rPh sb="10" eb="13">
      <t>ユカメンセキ</t>
    </rPh>
    <rPh sb="14" eb="16">
      <t>カンケイ</t>
    </rPh>
    <rPh sb="22" eb="24">
      <t>シリョウ</t>
    </rPh>
    <phoneticPr fontId="3"/>
  </si>
  <si>
    <t>O.P.</t>
    <phoneticPr fontId="3"/>
  </si>
  <si>
    <t>３／２７のシミュレーション</t>
    <phoneticPr fontId="3"/>
  </si>
  <si>
    <t>2号機</t>
    <rPh sb="1" eb="3">
      <t>ゴウキ</t>
    </rPh>
    <phoneticPr fontId="3"/>
  </si>
  <si>
    <t>mm</t>
    <phoneticPr fontId="3"/>
  </si>
  <si>
    <t>１，２号機</t>
    <rPh sb="3" eb="5">
      <t>ゴウキ</t>
    </rPh>
    <phoneticPr fontId="3"/>
  </si>
  <si>
    <t>O.P.</t>
    <phoneticPr fontId="3"/>
  </si>
  <si>
    <t>炉心への注水</t>
    <rPh sb="0" eb="2">
      <t>ロシン</t>
    </rPh>
    <rPh sb="4" eb="6">
      <t>チュウスイ</t>
    </rPh>
    <phoneticPr fontId="3"/>
  </si>
  <si>
    <t>使用済み燃料プール</t>
    <rPh sb="0" eb="2">
      <t>シヨウ</t>
    </rPh>
    <rPh sb="2" eb="3">
      <t>ズ</t>
    </rPh>
    <rPh sb="4" eb="6">
      <t>ネンリョウ</t>
    </rPh>
    <phoneticPr fontId="3"/>
  </si>
  <si>
    <t>累積</t>
    <rPh sb="0" eb="2">
      <t>ルイセキ</t>
    </rPh>
    <phoneticPr fontId="3"/>
  </si>
  <si>
    <t>炉心累積</t>
    <rPh sb="0" eb="2">
      <t>ロシン</t>
    </rPh>
    <rPh sb="2" eb="4">
      <t>ルイセキ</t>
    </rPh>
    <phoneticPr fontId="3"/>
  </si>
  <si>
    <t>3号累積</t>
    <rPh sb="1" eb="2">
      <t>ゴウ</t>
    </rPh>
    <rPh sb="2" eb="4">
      <t>ルイセキ</t>
    </rPh>
    <phoneticPr fontId="3"/>
  </si>
  <si>
    <t>1，2号機</t>
    <rPh sb="3" eb="5">
      <t>ゴウキ</t>
    </rPh>
    <phoneticPr fontId="3"/>
  </si>
  <si>
    <t>4号機</t>
    <rPh sb="1" eb="2">
      <t>ゴウ</t>
    </rPh>
    <rPh sb="2" eb="3">
      <t>キ</t>
    </rPh>
    <phoneticPr fontId="3"/>
  </si>
  <si>
    <t>プール</t>
    <phoneticPr fontId="3"/>
  </si>
  <si>
    <t>増加分</t>
    <rPh sb="0" eb="3">
      <t>ゾウカブン</t>
    </rPh>
    <phoneticPr fontId="3"/>
  </si>
  <si>
    <t>水位増加</t>
    <rPh sb="0" eb="2">
      <t>スイイ</t>
    </rPh>
    <rPh sb="2" eb="4">
      <t>ゾウカ</t>
    </rPh>
    <phoneticPr fontId="3"/>
  </si>
  <si>
    <t>日付</t>
    <rPh sb="0" eb="2">
      <t>ヒヅケ</t>
    </rPh>
    <phoneticPr fontId="3"/>
  </si>
  <si>
    <t>時刻</t>
    <rPh sb="0" eb="2">
      <t>ジコク</t>
    </rPh>
    <phoneticPr fontId="3"/>
  </si>
  <si>
    <t>予想</t>
    <rPh sb="0" eb="2">
      <t>ヨソウ</t>
    </rPh>
    <phoneticPr fontId="3"/>
  </si>
  <si>
    <t>cm</t>
    <phoneticPr fontId="3"/>
  </si>
  <si>
    <t>トン</t>
    <phoneticPr fontId="3"/>
  </si>
  <si>
    <t>海水総量</t>
    <rPh sb="0" eb="2">
      <t>カイスイ</t>
    </rPh>
    <rPh sb="2" eb="4">
      <t>ソウリョウ</t>
    </rPh>
    <phoneticPr fontId="3"/>
  </si>
  <si>
    <t>実際は520トン</t>
    <rPh sb="0" eb="2">
      <t>ジッサイ</t>
    </rPh>
    <phoneticPr fontId="3"/>
  </si>
  <si>
    <t>東京電力の報告書(2011年6月3日）に記載のデータ</t>
    <rPh sb="0" eb="2">
      <t>トウキョウ</t>
    </rPh>
    <rPh sb="2" eb="4">
      <t>デンリョク</t>
    </rPh>
    <rPh sb="5" eb="8">
      <t>ホウコクショ</t>
    </rPh>
    <rPh sb="13" eb="14">
      <t>ネン</t>
    </rPh>
    <rPh sb="15" eb="16">
      <t>ガツ</t>
    </rPh>
    <rPh sb="17" eb="18">
      <t>ニチ</t>
    </rPh>
    <rPh sb="20" eb="22">
      <t>キサイ</t>
    </rPh>
    <phoneticPr fontId="3"/>
  </si>
  <si>
    <t>３，４号機</t>
    <rPh sb="3" eb="5">
      <t>ゴウキ</t>
    </rPh>
    <phoneticPr fontId="3"/>
  </si>
  <si>
    <t>水位(mm)</t>
    <rPh sb="0" eb="2">
      <t>スイイ</t>
    </rPh>
    <phoneticPr fontId="3"/>
  </si>
  <si>
    <t>トン</t>
    <phoneticPr fontId="3"/>
  </si>
  <si>
    <t>シミュレーション</t>
    <phoneticPr fontId="3"/>
  </si>
  <si>
    <t>差(トン）</t>
    <rPh sb="0" eb="1">
      <t>サ</t>
    </rPh>
    <phoneticPr fontId="3"/>
  </si>
  <si>
    <t>3,4号累積</t>
    <rPh sb="3" eb="4">
      <t>ゴウ</t>
    </rPh>
    <rPh sb="4" eb="6">
      <t>ルイセキ</t>
    </rPh>
    <phoneticPr fontId="3"/>
  </si>
  <si>
    <t>トレンチ(m3）</t>
    <phoneticPr fontId="3"/>
  </si>
  <si>
    <t>総合計(m3)</t>
    <rPh sb="0" eb="3">
      <t>ソウゴウケイ</t>
    </rPh>
    <phoneticPr fontId="3"/>
  </si>
  <si>
    <t>合計(m3)</t>
    <rPh sb="0" eb="2">
      <t>ゴウケイ</t>
    </rPh>
    <phoneticPr fontId="3"/>
  </si>
  <si>
    <t>面積(m2)</t>
    <rPh sb="0" eb="2">
      <t>メンセキ</t>
    </rPh>
    <phoneticPr fontId="3"/>
  </si>
  <si>
    <t>3，4号機合計</t>
    <rPh sb="3" eb="5">
      <t>ゴウキ</t>
    </rPh>
    <rPh sb="5" eb="7">
      <t>ゴウケイ</t>
    </rPh>
    <phoneticPr fontId="3"/>
  </si>
  <si>
    <t>1，2号機合計</t>
    <rPh sb="3" eb="5">
      <t>ゴウキ</t>
    </rPh>
    <rPh sb="5" eb="7">
      <t>ゴウケイ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</si>
</sst>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_ "/>
    <numFmt numFmtId="177" formatCode="0_);[Red]\(0\)"/>
    <numFmt numFmtId="178" formatCode="0_ "/>
    <numFmt numFmtId="179" formatCode="#,##0_);[Red]\(#,##0\)"/>
    <numFmt numFmtId="180" formatCode="#,##0_ "/>
    <numFmt numFmtId="181" formatCode="0.0"/>
  </numFmts>
  <fonts count="14">
    <font>
      <sz val="11"/>
      <color theme="1"/>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11"/>
      <name val="ＭＳ Ｐゴシック"/>
      <family val="3"/>
      <charset val="128"/>
    </font>
    <font>
      <sz val="12.1"/>
      <color indexed="63"/>
      <name val="ＭＳ Ｐゴシック"/>
      <family val="3"/>
      <charset val="128"/>
    </font>
    <font>
      <sz val="11"/>
      <name val="ＭＳ Ｐゴシック"/>
      <family val="2"/>
      <charset val="128"/>
      <scheme val="minor"/>
    </font>
    <font>
      <sz val="6"/>
      <name val="ＭＳ Ｐゴシック"/>
      <family val="3"/>
      <charset val="128"/>
    </font>
    <font>
      <b/>
      <sz val="9"/>
      <color indexed="81"/>
      <name val="ＭＳ Ｐゴシック"/>
      <family val="3"/>
      <charset val="128"/>
    </font>
    <font>
      <sz val="9"/>
      <color indexed="81"/>
      <name val="ＭＳ Ｐゴシック"/>
      <family val="3"/>
      <charset val="128"/>
    </font>
    <font>
      <u/>
      <sz val="11"/>
      <color theme="10"/>
      <name val="ＭＳ Ｐゴシック"/>
      <family val="3"/>
      <charset val="128"/>
      <scheme val="minor"/>
    </font>
    <font>
      <sz val="12"/>
      <color theme="1"/>
      <name val="ＭＳ 明朝"/>
      <family val="1"/>
      <charset val="128"/>
    </font>
    <font>
      <sz val="11"/>
      <color theme="1"/>
      <name val="ＭＳ Ｐゴシック"/>
      <family val="3"/>
      <charset val="128"/>
      <scheme val="minor"/>
    </font>
    <font>
      <sz val="11"/>
      <color rgb="FF009900"/>
      <name val="ＭＳ Ｐゴシック"/>
      <family val="3"/>
      <charset val="128"/>
      <scheme val="minor"/>
    </font>
  </fonts>
  <fills count="8">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0000"/>
        <bgColor indexed="64"/>
      </patternFill>
    </fill>
    <fill>
      <patternFill patternType="solid">
        <fgColor theme="9" tint="-0.249977111117893"/>
        <bgColor indexed="64"/>
      </patternFill>
    </fill>
  </fills>
  <borders count="31">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24"/>
      </left>
      <right style="thick">
        <color indexed="24"/>
      </right>
      <top style="thick">
        <color indexed="24"/>
      </top>
      <bottom style="thick">
        <color indexed="2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medium">
        <color indexed="64"/>
      </right>
      <top style="medium">
        <color indexed="64"/>
      </top>
      <bottom/>
      <diagonal/>
    </border>
    <border>
      <left style="medium">
        <color rgb="FFFF0000"/>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indexed="64"/>
      </left>
      <right style="medium">
        <color indexed="64"/>
      </right>
      <top/>
      <bottom style="medium">
        <color indexed="64"/>
      </bottom>
      <diagonal/>
    </border>
    <border>
      <left style="medium">
        <color rgb="FFFF0000"/>
      </left>
      <right/>
      <top style="thin">
        <color indexed="64"/>
      </top>
      <bottom/>
      <diagonal/>
    </border>
    <border>
      <left/>
      <right style="medium">
        <color rgb="FFFF0000"/>
      </right>
      <top style="thin">
        <color indexed="64"/>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style="medium">
        <color indexed="64"/>
      </left>
      <right/>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4" fillId="0" borderId="0">
      <alignment vertical="center"/>
    </xf>
    <xf numFmtId="0" fontId="10" fillId="0" borderId="0" applyNumberFormat="0" applyFill="0" applyBorder="0" applyAlignment="0" applyProtection="0">
      <alignment vertical="center"/>
    </xf>
    <xf numFmtId="0" fontId="11" fillId="0" borderId="0">
      <alignment vertical="center"/>
    </xf>
  </cellStyleXfs>
  <cellXfs count="125">
    <xf numFmtId="0" fontId="0" fillId="0" borderId="0" xfId="0">
      <alignment vertical="center"/>
    </xf>
    <xf numFmtId="0" fontId="2" fillId="0" borderId="0" xfId="0" applyFont="1">
      <alignment vertical="center"/>
    </xf>
    <xf numFmtId="0" fontId="0" fillId="0" borderId="1" xfId="0" applyBorder="1">
      <alignment vertical="center"/>
    </xf>
    <xf numFmtId="0" fontId="0" fillId="2" borderId="1" xfId="0" applyFill="1" applyBorder="1">
      <alignment vertical="center"/>
    </xf>
    <xf numFmtId="0" fontId="0" fillId="0" borderId="2" xfId="0" applyBorder="1">
      <alignment vertical="center"/>
    </xf>
    <xf numFmtId="0" fontId="0" fillId="2" borderId="2" xfId="0" applyFill="1" applyBorder="1">
      <alignment vertical="center"/>
    </xf>
    <xf numFmtId="56" fontId="0" fillId="0" borderId="2" xfId="0" applyNumberFormat="1" applyBorder="1">
      <alignment vertical="center"/>
    </xf>
    <xf numFmtId="0" fontId="0" fillId="0" borderId="3" xfId="0" applyBorder="1">
      <alignment vertical="center"/>
    </xf>
    <xf numFmtId="0" fontId="0" fillId="2" borderId="3" xfId="0" applyFill="1" applyBorder="1">
      <alignment vertical="center"/>
    </xf>
    <xf numFmtId="0" fontId="0" fillId="0" borderId="5" xfId="0" applyBorder="1" applyAlignment="1">
      <alignment horizontal="center" vertical="center"/>
    </xf>
    <xf numFmtId="0" fontId="0" fillId="0" borderId="0" xfId="0" applyAlignment="1">
      <alignment vertical="center" wrapText="1"/>
    </xf>
    <xf numFmtId="0" fontId="0" fillId="0" borderId="3" xfId="0" applyBorder="1" applyAlignment="1">
      <alignment vertical="center" wrapText="1"/>
    </xf>
    <xf numFmtId="0" fontId="0" fillId="0" borderId="3" xfId="0" quotePrefix="1" applyBorder="1" applyAlignment="1">
      <alignment vertical="center" wrapText="1"/>
    </xf>
    <xf numFmtId="0" fontId="0" fillId="0" borderId="3" xfId="0" applyFill="1" applyBorder="1" applyAlignment="1">
      <alignment vertical="center" wrapText="1"/>
    </xf>
    <xf numFmtId="56" fontId="0" fillId="0" borderId="0" xfId="0" applyNumberFormat="1">
      <alignment vertical="center"/>
    </xf>
    <xf numFmtId="0" fontId="5" fillId="3" borderId="7" xfId="2" applyFont="1" applyFill="1" applyBorder="1" applyAlignment="1">
      <alignment horizontal="right" vertical="center" indent="1"/>
    </xf>
    <xf numFmtId="0" fontId="0" fillId="4" borderId="3" xfId="0" applyFill="1" applyBorder="1" applyAlignment="1">
      <alignment vertical="center" wrapText="1"/>
    </xf>
    <xf numFmtId="3" fontId="0" fillId="0" borderId="3" xfId="0" applyNumberFormat="1" applyBorder="1">
      <alignment vertical="center"/>
    </xf>
    <xf numFmtId="0" fontId="5" fillId="5" borderId="7" xfId="2" applyFont="1" applyFill="1" applyBorder="1" applyAlignment="1">
      <alignment horizontal="right" vertical="center" indent="1"/>
    </xf>
    <xf numFmtId="0" fontId="0" fillId="2" borderId="3" xfId="0" applyFill="1" applyBorder="1" applyAlignment="1">
      <alignment vertical="center" wrapText="1"/>
    </xf>
    <xf numFmtId="38" fontId="6" fillId="0" borderId="3" xfId="0" applyNumberFormat="1" applyFont="1" applyBorder="1" applyAlignment="1">
      <alignment vertical="center" wrapText="1"/>
    </xf>
    <xf numFmtId="0" fontId="0" fillId="6" borderId="3" xfId="0" applyFill="1" applyBorder="1" applyAlignment="1">
      <alignment vertical="center" wrapText="1"/>
    </xf>
    <xf numFmtId="0" fontId="0" fillId="5" borderId="3" xfId="0" applyFill="1" applyBorder="1" applyAlignment="1">
      <alignment vertical="center" wrapText="1"/>
    </xf>
    <xf numFmtId="0" fontId="5" fillId="6" borderId="7" xfId="2" applyFont="1" applyFill="1" applyBorder="1" applyAlignment="1">
      <alignment horizontal="right" vertical="center" indent="1"/>
    </xf>
    <xf numFmtId="3" fontId="0" fillId="2" borderId="3" xfId="0" applyNumberFormat="1" applyFill="1" applyBorder="1">
      <alignment vertical="center"/>
    </xf>
    <xf numFmtId="176" fontId="0" fillId="0" borderId="3" xfId="0" applyNumberFormat="1" applyBorder="1">
      <alignment vertical="center"/>
    </xf>
    <xf numFmtId="177" fontId="0" fillId="0" borderId="3" xfId="0" applyNumberFormat="1" applyBorder="1">
      <alignment vertical="center"/>
    </xf>
    <xf numFmtId="178" fontId="0" fillId="0" borderId="3" xfId="0" applyNumberFormat="1" applyBorder="1">
      <alignment vertical="center"/>
    </xf>
    <xf numFmtId="179" fontId="0" fillId="0" borderId="3" xfId="0" applyNumberFormat="1" applyBorder="1">
      <alignment vertical="center"/>
    </xf>
    <xf numFmtId="0" fontId="0" fillId="0" borderId="3" xfId="0" applyFill="1" applyBorder="1">
      <alignment vertical="center"/>
    </xf>
    <xf numFmtId="179" fontId="0" fillId="0" borderId="3" xfId="0" applyNumberFormat="1" applyBorder="1" applyAlignment="1">
      <alignment horizontal="center" vertical="center"/>
    </xf>
    <xf numFmtId="38" fontId="0" fillId="0" borderId="3" xfId="1" applyFont="1" applyBorder="1" applyAlignment="1">
      <alignment horizontal="center" vertical="center"/>
    </xf>
    <xf numFmtId="38" fontId="0" fillId="0" borderId="3" xfId="1" applyFont="1" applyBorder="1">
      <alignment vertical="center"/>
    </xf>
    <xf numFmtId="180" fontId="0" fillId="0" borderId="3" xfId="0" applyNumberFormat="1" applyBorder="1" applyAlignment="1">
      <alignment horizontal="center" vertical="center"/>
    </xf>
    <xf numFmtId="179" fontId="0" fillId="2" borderId="3" xfId="0" applyNumberFormat="1" applyFill="1" applyBorder="1" applyAlignment="1">
      <alignment horizontal="center" vertical="center"/>
    </xf>
    <xf numFmtId="177" fontId="0" fillId="2" borderId="3" xfId="0" applyNumberFormat="1" applyFill="1" applyBorder="1">
      <alignment vertical="center"/>
    </xf>
    <xf numFmtId="3" fontId="0" fillId="0" borderId="3" xfId="0" applyNumberFormat="1" applyBorder="1" applyAlignment="1">
      <alignment horizontal="center" vertical="center"/>
    </xf>
    <xf numFmtId="0" fontId="2" fillId="0" borderId="3" xfId="0" applyFont="1" applyBorder="1" applyAlignment="1">
      <alignment vertical="center" wrapText="1"/>
    </xf>
    <xf numFmtId="0" fontId="0" fillId="0" borderId="3" xfId="0" applyBorder="1" applyAlignment="1">
      <alignment horizontal="center" vertical="center"/>
    </xf>
    <xf numFmtId="178" fontId="0" fillId="2" borderId="3" xfId="0" applyNumberFormat="1" applyFill="1" applyBorder="1">
      <alignment vertical="center"/>
    </xf>
    <xf numFmtId="0" fontId="0" fillId="2" borderId="3" xfId="0" applyFill="1" applyBorder="1" applyAlignment="1">
      <alignment horizontal="center" vertical="center"/>
    </xf>
    <xf numFmtId="0" fontId="6" fillId="0" borderId="3" xfId="0" applyFont="1" applyBorder="1" applyAlignment="1">
      <alignment vertical="center" wrapText="1"/>
    </xf>
    <xf numFmtId="178" fontId="0" fillId="0" borderId="3" xfId="0" applyNumberFormat="1" applyBorder="1" applyAlignment="1">
      <alignment vertical="center" wrapText="1"/>
    </xf>
    <xf numFmtId="0" fontId="0" fillId="0" borderId="0" xfId="0" applyFill="1">
      <alignment vertical="center"/>
    </xf>
    <xf numFmtId="0" fontId="0" fillId="0" borderId="0" xfId="0" applyFill="1" applyBorder="1">
      <alignment vertical="center"/>
    </xf>
    <xf numFmtId="0" fontId="0" fillId="0" borderId="8" xfId="0" applyBorder="1">
      <alignment vertical="center"/>
    </xf>
    <xf numFmtId="0" fontId="0" fillId="0" borderId="9" xfId="0" applyBorder="1">
      <alignment vertical="center"/>
    </xf>
    <xf numFmtId="181" fontId="0" fillId="0" borderId="9" xfId="0" applyNumberFormat="1" applyBorder="1">
      <alignment vertical="center"/>
    </xf>
    <xf numFmtId="181" fontId="0" fillId="0" borderId="10" xfId="0" applyNumberFormat="1" applyBorder="1">
      <alignment vertical="center"/>
    </xf>
    <xf numFmtId="178" fontId="0" fillId="0" borderId="0" xfId="0" applyNumberFormat="1">
      <alignment vertical="center"/>
    </xf>
    <xf numFmtId="0" fontId="0" fillId="0" borderId="11" xfId="0" applyBorder="1">
      <alignment vertical="center"/>
    </xf>
    <xf numFmtId="0" fontId="0" fillId="0" borderId="0" xfId="0" applyBorder="1">
      <alignment vertical="center"/>
    </xf>
    <xf numFmtId="181" fontId="0" fillId="0" borderId="0" xfId="0" applyNumberFormat="1"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181" fontId="0" fillId="0" borderId="14" xfId="0" applyNumberFormat="1" applyBorder="1">
      <alignment vertical="center"/>
    </xf>
    <xf numFmtId="181" fontId="0" fillId="0" borderId="15" xfId="0" applyNumberFormat="1" applyBorder="1">
      <alignment vertical="center"/>
    </xf>
    <xf numFmtId="0" fontId="0" fillId="0" borderId="15" xfId="0" applyBorder="1">
      <alignment vertical="center"/>
    </xf>
    <xf numFmtId="0" fontId="0" fillId="0" borderId="11" xfId="0" applyFill="1" applyBorder="1">
      <alignment vertical="center"/>
    </xf>
    <xf numFmtId="0" fontId="0" fillId="5" borderId="10" xfId="0" applyFill="1" applyBorder="1">
      <alignment vertical="center"/>
    </xf>
    <xf numFmtId="0" fontId="0" fillId="5" borderId="0" xfId="0" applyFill="1">
      <alignment vertical="center"/>
    </xf>
    <xf numFmtId="0" fontId="0" fillId="0" borderId="16" xfId="0" applyBorder="1">
      <alignment vertical="center"/>
    </xf>
    <xf numFmtId="0" fontId="0" fillId="5" borderId="15" xfId="0" applyFill="1" applyBorder="1">
      <alignment vertical="center"/>
    </xf>
    <xf numFmtId="0" fontId="0" fillId="5" borderId="12" xfId="0" applyFill="1" applyBorder="1">
      <alignment vertical="center"/>
    </xf>
    <xf numFmtId="0" fontId="0" fillId="7" borderId="10" xfId="0" applyFill="1" applyBorder="1">
      <alignment vertical="center"/>
    </xf>
    <xf numFmtId="0" fontId="0" fillId="7" borderId="0" xfId="0" applyFill="1">
      <alignment vertical="center"/>
    </xf>
    <xf numFmtId="0" fontId="0" fillId="7" borderId="12" xfId="0" applyFill="1" applyBorder="1">
      <alignment vertical="center"/>
    </xf>
    <xf numFmtId="0" fontId="0" fillId="7" borderId="15" xfId="0" applyFill="1" applyBorder="1">
      <alignment vertical="center"/>
    </xf>
    <xf numFmtId="0" fontId="0" fillId="2" borderId="0" xfId="0" applyFill="1" applyBorder="1">
      <alignment vertical="center"/>
    </xf>
    <xf numFmtId="0" fontId="0" fillId="0" borderId="17" xfId="0" applyBorder="1">
      <alignment vertical="center"/>
    </xf>
    <xf numFmtId="181" fontId="0" fillId="0" borderId="18" xfId="0" applyNumberFormat="1" applyBorder="1">
      <alignment vertical="center"/>
    </xf>
    <xf numFmtId="0" fontId="0" fillId="4" borderId="0" xfId="0" applyFill="1" applyBorder="1">
      <alignment vertical="center"/>
    </xf>
    <xf numFmtId="0" fontId="0" fillId="0" borderId="19" xfId="0" applyBorder="1">
      <alignment vertical="center"/>
    </xf>
    <xf numFmtId="0" fontId="0" fillId="0" borderId="20" xfId="0" applyBorder="1">
      <alignment vertical="center"/>
    </xf>
    <xf numFmtId="181" fontId="0" fillId="0" borderId="21" xfId="0" applyNumberFormat="1" applyBorder="1">
      <alignment vertical="center"/>
    </xf>
    <xf numFmtId="178" fontId="0" fillId="0" borderId="22" xfId="0" applyNumberFormat="1" applyBorder="1">
      <alignment vertical="center"/>
    </xf>
    <xf numFmtId="0" fontId="0" fillId="0" borderId="23" xfId="0" applyBorder="1">
      <alignment vertical="center"/>
    </xf>
    <xf numFmtId="181" fontId="0" fillId="0" borderId="24" xfId="0" applyNumberFormat="1" applyBorder="1">
      <alignment vertical="center"/>
    </xf>
    <xf numFmtId="0" fontId="0" fillId="2" borderId="25" xfId="0" applyFill="1" applyBorder="1">
      <alignment vertical="center"/>
    </xf>
    <xf numFmtId="181" fontId="0" fillId="0" borderId="26" xfId="0" applyNumberFormat="1" applyBorder="1">
      <alignment vertical="center"/>
    </xf>
    <xf numFmtId="0" fontId="0" fillId="0" borderId="27" xfId="0" applyBorder="1">
      <alignment vertical="center"/>
    </xf>
    <xf numFmtId="181" fontId="0" fillId="0" borderId="28" xfId="0" applyNumberFormat="1" applyBorder="1">
      <alignment vertical="center"/>
    </xf>
    <xf numFmtId="0" fontId="12" fillId="0" borderId="0" xfId="0" applyFont="1">
      <alignment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56" fontId="0" fillId="0" borderId="11" xfId="0" applyNumberFormat="1" applyBorder="1">
      <alignment vertical="center"/>
    </xf>
    <xf numFmtId="0" fontId="0" fillId="0" borderId="10" xfId="0" applyBorder="1">
      <alignment vertical="center"/>
    </xf>
    <xf numFmtId="0" fontId="0" fillId="0" borderId="11" xfId="0" applyBorder="1" applyAlignment="1">
      <alignment vertical="center"/>
    </xf>
    <xf numFmtId="0" fontId="0" fillId="0" borderId="0" xfId="0" applyBorder="1" applyAlignment="1">
      <alignment vertical="center"/>
    </xf>
    <xf numFmtId="0" fontId="0" fillId="0" borderId="0" xfId="0" applyAlignment="1">
      <alignment vertical="center"/>
    </xf>
    <xf numFmtId="1" fontId="0" fillId="0" borderId="0" xfId="0" applyNumberFormat="1">
      <alignment vertical="center"/>
    </xf>
    <xf numFmtId="0" fontId="0" fillId="0" borderId="0" xfId="0" applyFill="1" applyBorder="1" applyAlignment="1">
      <alignment vertical="center"/>
    </xf>
    <xf numFmtId="0" fontId="0" fillId="2" borderId="11" xfId="0" applyFill="1" applyBorder="1" applyAlignment="1">
      <alignment vertical="center"/>
    </xf>
    <xf numFmtId="0" fontId="0" fillId="2" borderId="0" xfId="0" applyFill="1" applyAlignment="1">
      <alignment vertical="center"/>
    </xf>
    <xf numFmtId="0" fontId="0" fillId="0" borderId="0" xfId="0" applyFill="1" applyAlignment="1">
      <alignment vertical="center"/>
    </xf>
    <xf numFmtId="181" fontId="0" fillId="0" borderId="0" xfId="0" applyNumberFormat="1">
      <alignment vertical="center"/>
    </xf>
    <xf numFmtId="0" fontId="0" fillId="2" borderId="0" xfId="0" applyFill="1" applyBorder="1" applyAlignment="1">
      <alignment vertical="center"/>
    </xf>
    <xf numFmtId="0" fontId="0" fillId="0" borderId="4" xfId="0" applyBorder="1">
      <alignment vertical="center"/>
    </xf>
    <xf numFmtId="0" fontId="0" fillId="0" borderId="6" xfId="0" applyBorder="1">
      <alignment vertical="center"/>
    </xf>
    <xf numFmtId="0" fontId="0" fillId="0" borderId="13" xfId="0" applyBorder="1" applyAlignment="1">
      <alignment vertical="center"/>
    </xf>
    <xf numFmtId="0" fontId="0" fillId="0" borderId="14" xfId="0" applyBorder="1" applyAlignment="1">
      <alignment vertical="center"/>
    </xf>
    <xf numFmtId="56" fontId="0" fillId="0" borderId="8" xfId="0" applyNumberFormat="1" applyBorder="1">
      <alignment vertical="center"/>
    </xf>
    <xf numFmtId="0" fontId="0" fillId="0" borderId="8" xfId="0" applyBorder="1" applyAlignment="1">
      <alignment vertical="center"/>
    </xf>
    <xf numFmtId="0" fontId="0" fillId="0" borderId="9" xfId="0" applyBorder="1" applyAlignment="1">
      <alignment vertical="center"/>
    </xf>
    <xf numFmtId="56" fontId="0" fillId="6" borderId="11" xfId="0" applyNumberFormat="1" applyFill="1" applyBorder="1">
      <alignment vertical="center"/>
    </xf>
    <xf numFmtId="20" fontId="0" fillId="0" borderId="12" xfId="0" applyNumberFormat="1" applyBorder="1">
      <alignment vertical="center"/>
    </xf>
    <xf numFmtId="0" fontId="0" fillId="0" borderId="11" xfId="0" applyFill="1" applyBorder="1" applyAlignment="1">
      <alignment vertical="center"/>
    </xf>
    <xf numFmtId="0" fontId="13" fillId="0" borderId="0" xfId="0" applyFont="1">
      <alignment vertical="center"/>
    </xf>
    <xf numFmtId="56" fontId="0" fillId="0" borderId="13" xfId="0" applyNumberFormat="1" applyBorder="1">
      <alignment vertical="center"/>
    </xf>
    <xf numFmtId="20" fontId="0" fillId="0" borderId="15" xfId="0" applyNumberFormat="1" applyBorder="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8" xfId="0" applyFill="1" applyBorder="1" applyAlignment="1">
      <alignment vertical="center"/>
    </xf>
    <xf numFmtId="0" fontId="0" fillId="0" borderId="9" xfId="0" applyFill="1" applyBorder="1" applyAlignment="1">
      <alignment vertical="center"/>
    </xf>
    <xf numFmtId="0" fontId="0" fillId="0" borderId="13" xfId="0" applyFill="1" applyBorder="1">
      <alignment vertical="center"/>
    </xf>
    <xf numFmtId="0" fontId="0" fillId="0" borderId="14" xfId="0" applyFill="1" applyBorder="1">
      <alignment vertical="center"/>
    </xf>
    <xf numFmtId="0" fontId="0" fillId="0" borderId="29" xfId="0" applyBorder="1">
      <alignment vertical="center"/>
    </xf>
    <xf numFmtId="178" fontId="0" fillId="0" borderId="30" xfId="0" applyNumberFormat="1" applyBorder="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cellXfs>
  <cellStyles count="5">
    <cellStyle name="ハイパーリンク 2" xfId="3"/>
    <cellStyle name="桁区切り" xfId="1" builtinId="6"/>
    <cellStyle name="標準" xfId="0" builtinId="0"/>
    <cellStyle name="標準 2" xfId="2"/>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04"/>
  <sheetViews>
    <sheetView tabSelected="1" zoomScaleNormal="100" workbookViewId="0">
      <pane ySplit="3" topLeftCell="A68" activePane="bottomLeft" state="frozen"/>
      <selection pane="bottomLeft" activeCell="G76" sqref="G76"/>
    </sheetView>
  </sheetViews>
  <sheetFormatPr defaultRowHeight="13.5"/>
  <cols>
    <col min="1" max="1" width="4.375" customWidth="1"/>
    <col min="3" max="3" width="7.625" customWidth="1"/>
    <col min="4" max="4" width="6.75" customWidth="1"/>
    <col min="5" max="5" width="6.125" customWidth="1"/>
    <col min="6" max="6" width="5.625" customWidth="1"/>
    <col min="7" max="7" width="7" customWidth="1"/>
    <col min="8" max="9" width="6.625" customWidth="1"/>
    <col min="10" max="12" width="5.5" customWidth="1"/>
    <col min="13" max="13" width="6" customWidth="1"/>
    <col min="14" max="14" width="6.25" customWidth="1"/>
    <col min="15" max="22" width="5.5" customWidth="1"/>
    <col min="23" max="23" width="5.75" customWidth="1"/>
    <col min="24" max="24" width="5.5" customWidth="1"/>
    <col min="28" max="30" width="5" customWidth="1"/>
  </cols>
  <sheetData>
    <row r="1" spans="1:27">
      <c r="F1">
        <v>4000</v>
      </c>
      <c r="L1">
        <v>4000</v>
      </c>
      <c r="Q1">
        <v>4000</v>
      </c>
      <c r="Y1">
        <f>4213-5430</f>
        <v>-1217</v>
      </c>
      <c r="Z1">
        <f>3571-4297</f>
        <v>-726</v>
      </c>
      <c r="AA1">
        <f>4539-743</f>
        <v>3796</v>
      </c>
    </row>
    <row r="2" spans="1:27">
      <c r="D2" s="121" t="s">
        <v>15</v>
      </c>
      <c r="E2" s="122"/>
      <c r="F2" s="122"/>
      <c r="G2" s="122"/>
      <c r="H2" s="123"/>
      <c r="I2" s="9"/>
      <c r="J2" s="121" t="s">
        <v>25</v>
      </c>
      <c r="K2" s="122"/>
      <c r="L2" s="122"/>
      <c r="M2" s="122"/>
      <c r="N2" s="123"/>
      <c r="O2" s="121" t="s">
        <v>26</v>
      </c>
      <c r="P2" s="122"/>
      <c r="Q2" s="122"/>
      <c r="R2" s="122"/>
      <c r="S2" s="123"/>
      <c r="T2" s="121" t="s">
        <v>27</v>
      </c>
      <c r="U2" s="122"/>
      <c r="V2" s="122"/>
      <c r="W2" s="122"/>
      <c r="X2" s="123"/>
      <c r="Y2" s="124" t="s">
        <v>28</v>
      </c>
      <c r="Z2" s="124"/>
      <c r="AA2" s="124"/>
    </row>
    <row r="3" spans="1:27" ht="42.75" customHeight="1" thickBot="1">
      <c r="B3" t="s">
        <v>29</v>
      </c>
      <c r="C3" s="10" t="s">
        <v>30</v>
      </c>
      <c r="D3" s="11" t="s">
        <v>31</v>
      </c>
      <c r="E3" s="11" t="s">
        <v>32</v>
      </c>
      <c r="F3" s="11" t="s">
        <v>1</v>
      </c>
      <c r="G3" s="11" t="s">
        <v>33</v>
      </c>
      <c r="H3" s="12" t="s">
        <v>34</v>
      </c>
      <c r="I3" s="12" t="s">
        <v>35</v>
      </c>
      <c r="J3" s="11" t="s">
        <v>31</v>
      </c>
      <c r="K3" s="11" t="s">
        <v>32</v>
      </c>
      <c r="L3" s="11" t="s">
        <v>1</v>
      </c>
      <c r="M3" s="11" t="s">
        <v>36</v>
      </c>
      <c r="N3" s="12" t="s">
        <v>34</v>
      </c>
      <c r="O3" s="11" t="s">
        <v>31</v>
      </c>
      <c r="P3" s="11" t="s">
        <v>32</v>
      </c>
      <c r="Q3" s="11" t="s">
        <v>1</v>
      </c>
      <c r="R3" s="11" t="s">
        <v>37</v>
      </c>
      <c r="S3" s="12" t="s">
        <v>34</v>
      </c>
      <c r="T3" s="11" t="s">
        <v>31</v>
      </c>
      <c r="U3" s="11" t="s">
        <v>32</v>
      </c>
      <c r="V3" s="11" t="s">
        <v>1</v>
      </c>
      <c r="W3" s="11" t="s">
        <v>38</v>
      </c>
      <c r="X3" s="12" t="s">
        <v>34</v>
      </c>
      <c r="Y3" s="13" t="s">
        <v>39</v>
      </c>
      <c r="Z3" s="13" t="s">
        <v>40</v>
      </c>
      <c r="AA3" s="13" t="s">
        <v>41</v>
      </c>
    </row>
    <row r="4" spans="1:27" ht="14.25" customHeight="1" thickTop="1" thickBot="1">
      <c r="A4">
        <v>397</v>
      </c>
      <c r="B4" s="14">
        <v>40613</v>
      </c>
      <c r="C4" s="15" t="s">
        <v>42</v>
      </c>
      <c r="D4" s="11"/>
      <c r="E4" s="11"/>
      <c r="F4" s="11"/>
      <c r="G4" s="11"/>
      <c r="H4" s="11"/>
      <c r="I4" s="11"/>
      <c r="J4" s="11"/>
      <c r="K4" s="11"/>
      <c r="L4" s="11"/>
      <c r="M4" s="11"/>
      <c r="N4" s="12"/>
      <c r="O4" s="11"/>
      <c r="P4" s="11"/>
      <c r="Q4" s="11"/>
      <c r="R4" s="11"/>
      <c r="S4" s="12"/>
      <c r="T4" s="11"/>
      <c r="U4" s="11"/>
      <c r="V4" s="11"/>
      <c r="W4" s="11"/>
      <c r="X4" s="12"/>
      <c r="Y4" s="13"/>
      <c r="Z4" s="13"/>
      <c r="AA4" s="13"/>
    </row>
    <row r="5" spans="1:27" ht="14.25" customHeight="1" thickTop="1" thickBot="1">
      <c r="A5">
        <v>396</v>
      </c>
      <c r="B5" s="14">
        <v>40614</v>
      </c>
      <c r="C5" s="15"/>
      <c r="D5" s="11"/>
      <c r="E5" s="11"/>
      <c r="F5" s="11"/>
      <c r="G5" s="11"/>
      <c r="H5" s="11"/>
      <c r="I5" s="11"/>
      <c r="J5" s="11"/>
      <c r="K5" s="11"/>
      <c r="L5" s="11"/>
      <c r="M5" s="11"/>
      <c r="N5" s="12"/>
      <c r="O5" s="11"/>
      <c r="P5" s="11"/>
      <c r="Q5" s="11"/>
      <c r="R5" s="11"/>
      <c r="S5" s="12"/>
      <c r="T5" s="11"/>
      <c r="U5" s="11"/>
      <c r="V5" s="11"/>
      <c r="W5" s="11"/>
      <c r="X5" s="12"/>
      <c r="Y5" s="13"/>
      <c r="Z5" s="13"/>
      <c r="AA5" s="13"/>
    </row>
    <row r="6" spans="1:27" ht="14.25" customHeight="1" thickTop="1" thickBot="1">
      <c r="A6">
        <v>395</v>
      </c>
      <c r="B6" s="14">
        <v>40615</v>
      </c>
      <c r="C6" s="15"/>
      <c r="D6" s="11"/>
      <c r="E6" s="11"/>
      <c r="F6" s="11"/>
      <c r="G6" s="11"/>
      <c r="H6" s="11"/>
      <c r="I6" s="11"/>
      <c r="J6" s="11"/>
      <c r="K6" s="11"/>
      <c r="L6" s="11"/>
      <c r="M6" s="11"/>
      <c r="N6" s="12"/>
      <c r="O6" s="11"/>
      <c r="P6" s="11"/>
      <c r="Q6" s="11"/>
      <c r="R6" s="11"/>
      <c r="S6" s="12"/>
      <c r="T6" s="11"/>
      <c r="U6" s="11"/>
      <c r="V6" s="11"/>
      <c r="W6" s="11"/>
      <c r="X6" s="12"/>
      <c r="Y6" s="13"/>
      <c r="Z6" s="13"/>
      <c r="AA6" s="13"/>
    </row>
    <row r="7" spans="1:27" ht="14.25" customHeight="1" thickTop="1" thickBot="1">
      <c r="A7">
        <v>394</v>
      </c>
      <c r="B7" s="14">
        <v>40616</v>
      </c>
      <c r="C7" s="15"/>
      <c r="D7" s="11"/>
      <c r="E7" s="11"/>
      <c r="F7" s="11"/>
      <c r="G7" s="11"/>
      <c r="H7" s="11"/>
      <c r="I7" s="11"/>
      <c r="J7" s="11"/>
      <c r="K7" s="11"/>
      <c r="L7" s="11"/>
      <c r="M7" s="11"/>
      <c r="N7" s="12"/>
      <c r="O7" s="11"/>
      <c r="P7" s="11"/>
      <c r="Q7" s="11"/>
      <c r="R7" s="11"/>
      <c r="S7" s="12"/>
      <c r="T7" s="11"/>
      <c r="U7" s="11"/>
      <c r="V7" s="11"/>
      <c r="W7" s="11"/>
      <c r="X7" s="12"/>
      <c r="Y7" s="13"/>
      <c r="Z7" s="13"/>
      <c r="AA7" s="13"/>
    </row>
    <row r="8" spans="1:27" ht="14.25" customHeight="1" thickTop="1" thickBot="1">
      <c r="A8">
        <v>393</v>
      </c>
      <c r="B8" s="14">
        <v>40617</v>
      </c>
      <c r="C8" s="15"/>
      <c r="D8" s="11"/>
      <c r="E8" s="11"/>
      <c r="F8" s="11"/>
      <c r="G8" s="11"/>
      <c r="H8" s="11"/>
      <c r="I8" s="11"/>
      <c r="J8" s="11"/>
      <c r="K8" s="11"/>
      <c r="L8" s="11"/>
      <c r="M8" s="11"/>
      <c r="N8" s="12"/>
      <c r="O8" s="11"/>
      <c r="P8" s="11"/>
      <c r="Q8" s="11"/>
      <c r="R8" s="11"/>
      <c r="S8" s="12"/>
      <c r="T8" s="11"/>
      <c r="U8" s="11"/>
      <c r="V8" s="11"/>
      <c r="W8" s="11"/>
      <c r="X8" s="12"/>
      <c r="Y8" s="13"/>
      <c r="Z8" s="13"/>
      <c r="AA8" s="13"/>
    </row>
    <row r="9" spans="1:27" ht="14.25" customHeight="1" thickTop="1" thickBot="1">
      <c r="A9">
        <v>392</v>
      </c>
      <c r="B9" s="14">
        <v>40618</v>
      </c>
      <c r="C9" s="15"/>
      <c r="D9" s="11"/>
      <c r="E9" s="11"/>
      <c r="F9" s="11"/>
      <c r="G9" s="11"/>
      <c r="H9" s="11"/>
      <c r="I9" s="11"/>
      <c r="J9" s="11"/>
      <c r="K9" s="11"/>
      <c r="L9" s="11"/>
      <c r="M9" s="11"/>
      <c r="N9" s="12"/>
      <c r="O9" s="11"/>
      <c r="P9" s="11"/>
      <c r="Q9" s="11"/>
      <c r="R9" s="11"/>
      <c r="S9" s="12"/>
      <c r="T9" s="11"/>
      <c r="U9" s="11"/>
      <c r="V9" s="11"/>
      <c r="W9" s="11"/>
      <c r="X9" s="12"/>
      <c r="Y9" s="13"/>
      <c r="Z9" s="13"/>
      <c r="AA9" s="13"/>
    </row>
    <row r="10" spans="1:27" ht="14.25" customHeight="1" thickTop="1" thickBot="1">
      <c r="A10">
        <v>391</v>
      </c>
      <c r="B10" s="14">
        <v>40619</v>
      </c>
      <c r="C10" s="15"/>
      <c r="D10" s="11"/>
      <c r="E10" s="11"/>
      <c r="F10" s="11"/>
      <c r="G10" s="11"/>
      <c r="H10" s="11"/>
      <c r="I10" s="11"/>
      <c r="J10" s="11"/>
      <c r="K10" s="11"/>
      <c r="L10" s="11"/>
      <c r="M10" s="11"/>
      <c r="N10" s="12"/>
      <c r="O10" s="11"/>
      <c r="P10" s="11"/>
      <c r="Q10" s="11"/>
      <c r="R10" s="11"/>
      <c r="S10" s="12"/>
      <c r="T10" s="11"/>
      <c r="U10" s="11"/>
      <c r="V10" s="11"/>
      <c r="W10" s="11"/>
      <c r="X10" s="12"/>
      <c r="Y10" s="13"/>
      <c r="Z10" s="13"/>
      <c r="AA10" s="13"/>
    </row>
    <row r="11" spans="1:27" ht="14.25" customHeight="1" thickTop="1" thickBot="1">
      <c r="A11">
        <v>390</v>
      </c>
      <c r="B11" s="14">
        <v>40620</v>
      </c>
      <c r="C11" s="15"/>
      <c r="D11" s="11"/>
      <c r="E11" s="11"/>
      <c r="F11" s="11"/>
      <c r="G11" s="11"/>
      <c r="H11" s="11"/>
      <c r="I11" s="11"/>
      <c r="J11" s="11"/>
      <c r="K11" s="11"/>
      <c r="L11" s="11"/>
      <c r="M11" s="11"/>
      <c r="N11" s="12"/>
      <c r="O11" s="11"/>
      <c r="P11" s="11"/>
      <c r="Q11" s="11"/>
      <c r="R11" s="11"/>
      <c r="S11" s="12"/>
      <c r="T11" s="11"/>
      <c r="U11" s="11"/>
      <c r="V11" s="11"/>
      <c r="W11" s="11"/>
      <c r="X11" s="12"/>
      <c r="Y11" s="13"/>
      <c r="Z11" s="13"/>
      <c r="AA11" s="13"/>
    </row>
    <row r="12" spans="1:27" ht="13.5" customHeight="1" thickTop="1" thickBot="1">
      <c r="A12">
        <v>389</v>
      </c>
      <c r="B12" s="14">
        <v>40621</v>
      </c>
      <c r="C12" s="15"/>
      <c r="D12" s="11"/>
      <c r="E12" s="11"/>
      <c r="F12" s="11"/>
      <c r="G12" s="11"/>
      <c r="H12" s="11"/>
      <c r="I12" s="11"/>
      <c r="J12" s="11"/>
      <c r="K12" s="11"/>
      <c r="L12" s="11"/>
      <c r="M12" s="11"/>
      <c r="N12" s="12"/>
      <c r="O12" s="11"/>
      <c r="P12" s="11"/>
      <c r="Q12" s="11"/>
      <c r="R12" s="11"/>
      <c r="S12" s="12"/>
      <c r="T12" s="11"/>
      <c r="U12" s="11"/>
      <c r="V12" s="11"/>
      <c r="W12" s="11"/>
      <c r="X12" s="12"/>
      <c r="Y12" s="13"/>
      <c r="Z12" s="13"/>
      <c r="AA12" s="13"/>
    </row>
    <row r="13" spans="1:27" ht="13.5" customHeight="1" thickTop="1" thickBot="1">
      <c r="A13">
        <v>388</v>
      </c>
      <c r="B13" s="14">
        <v>40622</v>
      </c>
      <c r="C13" s="15"/>
      <c r="D13" s="11"/>
      <c r="E13" s="11"/>
      <c r="F13" s="11"/>
      <c r="G13" s="11"/>
      <c r="H13" s="11"/>
      <c r="I13" s="11"/>
      <c r="J13" s="11"/>
      <c r="K13" s="11"/>
      <c r="L13" s="11"/>
      <c r="M13" s="11"/>
      <c r="N13" s="12"/>
      <c r="O13" s="11"/>
      <c r="P13" s="11"/>
      <c r="Q13" s="11"/>
      <c r="R13" s="11"/>
      <c r="S13" s="12"/>
      <c r="T13" s="11"/>
      <c r="U13" s="11"/>
      <c r="V13" s="11"/>
      <c r="W13" s="11"/>
      <c r="X13" s="12"/>
      <c r="Y13" s="13"/>
      <c r="Z13" s="13"/>
      <c r="AA13" s="13"/>
    </row>
    <row r="14" spans="1:27" ht="13.5" customHeight="1" thickTop="1" thickBot="1">
      <c r="A14">
        <v>387</v>
      </c>
      <c r="B14" s="14">
        <v>40623</v>
      </c>
      <c r="C14" s="15"/>
      <c r="D14" s="11"/>
      <c r="E14" s="11"/>
      <c r="F14" s="11"/>
      <c r="G14" s="11"/>
      <c r="H14" s="11"/>
      <c r="I14" s="11"/>
      <c r="J14" s="11"/>
      <c r="K14" s="11"/>
      <c r="L14" s="11"/>
      <c r="M14" s="11"/>
      <c r="N14" s="12"/>
      <c r="O14" s="11"/>
      <c r="P14" s="11"/>
      <c r="Q14" s="11"/>
      <c r="R14" s="11"/>
      <c r="S14" s="12"/>
      <c r="T14" s="11"/>
      <c r="U14" s="11"/>
      <c r="V14" s="11"/>
      <c r="W14" s="11"/>
      <c r="X14" s="12"/>
      <c r="Y14" s="13"/>
      <c r="Z14" s="13"/>
      <c r="AA14" s="13"/>
    </row>
    <row r="15" spans="1:27" ht="13.5" customHeight="1" thickTop="1" thickBot="1">
      <c r="A15">
        <v>386</v>
      </c>
      <c r="B15" s="14">
        <v>40624</v>
      </c>
      <c r="C15" s="15"/>
      <c r="D15" s="11"/>
      <c r="E15" s="11"/>
      <c r="F15" s="11"/>
      <c r="G15" s="11"/>
      <c r="H15" s="11"/>
      <c r="I15" s="11"/>
      <c r="J15" s="11"/>
      <c r="K15" s="11"/>
      <c r="L15" s="11"/>
      <c r="M15" s="11"/>
      <c r="N15" s="12"/>
      <c r="O15" s="11"/>
      <c r="P15" s="11"/>
      <c r="Q15" s="11"/>
      <c r="R15" s="11"/>
      <c r="S15" s="12"/>
      <c r="T15" s="11"/>
      <c r="U15" s="11"/>
      <c r="V15" s="11"/>
      <c r="W15" s="11"/>
      <c r="X15" s="12"/>
      <c r="Y15" s="13"/>
      <c r="Z15" s="13"/>
      <c r="AA15" s="13"/>
    </row>
    <row r="16" spans="1:27" ht="13.5" customHeight="1" thickTop="1" thickBot="1">
      <c r="A16">
        <v>385</v>
      </c>
      <c r="B16" s="14">
        <v>40625</v>
      </c>
      <c r="C16" s="15"/>
      <c r="D16" s="11"/>
      <c r="E16" s="11"/>
      <c r="F16" s="11"/>
      <c r="G16" s="11"/>
      <c r="H16" s="11"/>
      <c r="I16" s="11"/>
      <c r="J16" s="11"/>
      <c r="K16" s="11"/>
      <c r="L16" s="11"/>
      <c r="M16" s="11"/>
      <c r="N16" s="12"/>
      <c r="O16" s="11"/>
      <c r="P16" s="11">
        <v>1900</v>
      </c>
      <c r="Q16" s="11"/>
      <c r="R16" s="11"/>
      <c r="S16" s="12"/>
      <c r="T16" s="11"/>
      <c r="U16" s="11"/>
      <c r="V16" s="11"/>
      <c r="W16" s="11"/>
      <c r="X16" s="12"/>
      <c r="Y16" s="13"/>
      <c r="Z16" s="13"/>
      <c r="AA16" s="13"/>
    </row>
    <row r="17" spans="1:27" ht="13.5" customHeight="1" thickTop="1" thickBot="1">
      <c r="A17">
        <v>384</v>
      </c>
      <c r="B17" s="14">
        <v>40626</v>
      </c>
      <c r="C17" s="15"/>
      <c r="D17" s="11"/>
      <c r="E17" s="11"/>
      <c r="F17" s="11"/>
      <c r="G17" s="11"/>
      <c r="H17" s="11"/>
      <c r="I17" s="11"/>
      <c r="J17" s="11"/>
      <c r="K17" s="11"/>
      <c r="L17" s="13"/>
      <c r="M17" s="11"/>
      <c r="N17" s="12"/>
      <c r="O17" s="11"/>
      <c r="P17" s="11">
        <v>2050</v>
      </c>
      <c r="Q17" s="11"/>
      <c r="R17" s="11"/>
      <c r="S17" s="12"/>
      <c r="T17" s="11"/>
      <c r="U17" s="11"/>
      <c r="V17" s="11"/>
      <c r="W17" s="11"/>
      <c r="X17" s="12"/>
      <c r="Y17" s="13"/>
      <c r="Z17" s="13"/>
      <c r="AA17" s="13"/>
    </row>
    <row r="18" spans="1:27" ht="13.5" customHeight="1" thickTop="1" thickBot="1">
      <c r="A18">
        <v>383</v>
      </c>
      <c r="B18" s="14">
        <v>40627</v>
      </c>
      <c r="C18" s="15"/>
      <c r="D18" s="11"/>
      <c r="E18" s="11"/>
      <c r="F18" s="11"/>
      <c r="G18" s="11"/>
      <c r="H18" s="11"/>
      <c r="I18" s="11"/>
      <c r="J18" s="11"/>
      <c r="K18" s="11"/>
      <c r="L18" s="13"/>
      <c r="M18" s="11"/>
      <c r="N18" s="12"/>
      <c r="O18" s="11"/>
      <c r="P18" s="11"/>
      <c r="Q18" s="11"/>
      <c r="R18" s="11"/>
      <c r="S18" s="12"/>
      <c r="T18" s="11"/>
      <c r="U18" s="11"/>
      <c r="V18" s="11"/>
      <c r="W18" s="11"/>
      <c r="X18" s="12"/>
      <c r="Y18" s="13"/>
      <c r="Z18" s="13"/>
      <c r="AA18" s="13"/>
    </row>
    <row r="19" spans="1:27" ht="13.5" customHeight="1" thickTop="1" thickBot="1">
      <c r="A19">
        <v>382</v>
      </c>
      <c r="B19" s="14">
        <v>40628</v>
      </c>
      <c r="C19" s="15"/>
      <c r="D19" s="11"/>
      <c r="E19" s="11"/>
      <c r="F19" s="11"/>
      <c r="G19" s="11"/>
      <c r="H19" s="11"/>
      <c r="I19" s="11"/>
      <c r="J19" s="11"/>
      <c r="K19" s="11"/>
      <c r="L19" s="13"/>
      <c r="M19" s="11"/>
      <c r="N19" s="12"/>
      <c r="O19" s="11"/>
      <c r="P19" s="11"/>
      <c r="Q19" s="11"/>
      <c r="R19" s="11"/>
      <c r="S19" s="12"/>
      <c r="T19" s="11"/>
      <c r="U19" s="11"/>
      <c r="V19" s="11"/>
      <c r="W19" s="11"/>
      <c r="X19" s="12"/>
      <c r="Y19" s="13"/>
      <c r="Z19" s="13"/>
      <c r="AA19" s="13"/>
    </row>
    <row r="20" spans="1:27" ht="13.5" customHeight="1" thickTop="1" thickBot="1">
      <c r="A20">
        <v>381</v>
      </c>
      <c r="B20" s="14">
        <v>40629</v>
      </c>
      <c r="C20" s="15"/>
      <c r="D20" s="11"/>
      <c r="E20" s="11"/>
      <c r="F20" s="11">
        <v>3900</v>
      </c>
      <c r="G20" s="11"/>
      <c r="H20" s="11"/>
      <c r="I20" s="11"/>
      <c r="J20" s="11"/>
      <c r="K20" s="11"/>
      <c r="L20" s="13">
        <v>3000</v>
      </c>
      <c r="M20" s="11"/>
      <c r="N20" s="12"/>
      <c r="O20" s="11"/>
      <c r="P20" s="11"/>
      <c r="Q20" s="11">
        <v>2500</v>
      </c>
      <c r="R20" s="11"/>
      <c r="S20" s="12"/>
      <c r="T20" s="11"/>
      <c r="U20" s="11"/>
      <c r="V20" s="11"/>
      <c r="W20" s="11"/>
      <c r="X20" s="12"/>
      <c r="Y20" s="13"/>
      <c r="Z20" s="13"/>
      <c r="AA20" s="13"/>
    </row>
    <row r="21" spans="1:27" ht="13.5" customHeight="1" thickTop="1" thickBot="1">
      <c r="A21">
        <v>380</v>
      </c>
      <c r="B21" s="14">
        <v>40630</v>
      </c>
      <c r="C21" s="15"/>
      <c r="D21" s="11"/>
      <c r="E21" s="11"/>
      <c r="F21" s="11"/>
      <c r="G21" s="11"/>
      <c r="H21" s="11"/>
      <c r="I21" s="11"/>
      <c r="J21" s="11"/>
      <c r="K21" s="11"/>
      <c r="L21" s="13"/>
      <c r="M21" s="11"/>
      <c r="N21" s="12"/>
      <c r="O21" s="11"/>
      <c r="P21" s="11">
        <v>2490</v>
      </c>
      <c r="Q21" s="11">
        <v>2450</v>
      </c>
      <c r="R21" s="11"/>
      <c r="S21" s="12"/>
      <c r="T21" s="11"/>
      <c r="U21" s="11">
        <v>2420</v>
      </c>
      <c r="V21" s="11"/>
      <c r="W21" s="11"/>
      <c r="X21" s="12"/>
      <c r="Y21" s="13"/>
      <c r="Z21" s="13"/>
      <c r="AA21" s="13"/>
    </row>
    <row r="22" spans="1:27" ht="13.5" customHeight="1" thickTop="1" thickBot="1">
      <c r="A22">
        <v>379</v>
      </c>
      <c r="B22" s="14">
        <v>40631</v>
      </c>
      <c r="C22" s="15"/>
      <c r="D22" s="11"/>
      <c r="E22" s="11">
        <v>3600</v>
      </c>
      <c r="F22" s="11"/>
      <c r="G22" s="11"/>
      <c r="H22" s="11"/>
      <c r="I22" s="11"/>
      <c r="J22" s="11"/>
      <c r="K22" s="11">
        <v>2900</v>
      </c>
      <c r="L22" s="13">
        <f>$L$1-1040</f>
        <v>2960</v>
      </c>
      <c r="M22" s="11"/>
      <c r="N22" s="12"/>
      <c r="O22" s="11"/>
      <c r="P22" s="11">
        <v>2200</v>
      </c>
      <c r="Q22" s="11">
        <v>2450</v>
      </c>
      <c r="R22" s="11"/>
      <c r="S22" s="12"/>
      <c r="T22" s="11"/>
      <c r="U22" s="11">
        <v>2420</v>
      </c>
      <c r="V22" s="11"/>
      <c r="W22" s="11"/>
      <c r="X22" s="12"/>
      <c r="Y22" s="13"/>
      <c r="Z22" s="13"/>
      <c r="AA22" s="13"/>
    </row>
    <row r="23" spans="1:27" ht="13.5" customHeight="1" thickTop="1" thickBot="1">
      <c r="A23">
        <v>378</v>
      </c>
      <c r="B23" s="14">
        <v>40632</v>
      </c>
      <c r="C23" s="15">
        <v>3</v>
      </c>
      <c r="D23" s="11"/>
      <c r="E23" s="11">
        <v>3400</v>
      </c>
      <c r="F23" s="11"/>
      <c r="G23" s="11"/>
      <c r="H23" s="11"/>
      <c r="I23" s="11"/>
      <c r="J23" s="11"/>
      <c r="K23" s="11"/>
      <c r="L23" s="13">
        <f t="shared" ref="L23:L30" si="0">$L$1-1040</f>
        <v>2960</v>
      </c>
      <c r="M23" s="11"/>
      <c r="N23" s="12"/>
      <c r="O23" s="11"/>
      <c r="P23" s="11"/>
      <c r="Q23" s="11">
        <v>2450</v>
      </c>
      <c r="R23" s="11"/>
      <c r="S23" s="12"/>
      <c r="T23" s="11"/>
      <c r="U23" s="11">
        <v>2420</v>
      </c>
      <c r="V23" s="11"/>
      <c r="W23" s="11"/>
      <c r="X23" s="12"/>
      <c r="Y23" s="13"/>
      <c r="Z23" s="13"/>
      <c r="AA23" s="13"/>
    </row>
    <row r="24" spans="1:27" ht="13.5" customHeight="1" thickTop="1" thickBot="1">
      <c r="A24">
        <v>377</v>
      </c>
      <c r="B24" s="14">
        <v>40633</v>
      </c>
      <c r="C24" s="15">
        <v>0.5</v>
      </c>
      <c r="D24" s="11"/>
      <c r="E24" s="11"/>
      <c r="F24" s="11"/>
      <c r="G24" s="11"/>
      <c r="H24" s="11"/>
      <c r="I24" s="11"/>
      <c r="J24" s="11"/>
      <c r="K24" s="11"/>
      <c r="L24" s="13">
        <f t="shared" si="0"/>
        <v>2960</v>
      </c>
      <c r="M24" s="11"/>
      <c r="N24" s="12"/>
      <c r="O24" s="11"/>
      <c r="P24" s="11"/>
      <c r="Q24" s="11">
        <v>2450</v>
      </c>
      <c r="R24" s="11"/>
      <c r="S24" s="12"/>
      <c r="T24" s="11"/>
      <c r="U24" s="11">
        <v>2420</v>
      </c>
      <c r="V24" s="11"/>
      <c r="W24" s="11"/>
      <c r="X24" s="12"/>
      <c r="Y24" s="13"/>
      <c r="Z24" s="13"/>
      <c r="AA24" s="13"/>
    </row>
    <row r="25" spans="1:27" ht="13.5" customHeight="1" thickTop="1" thickBot="1">
      <c r="A25">
        <v>376</v>
      </c>
      <c r="B25" s="14">
        <v>40634</v>
      </c>
      <c r="C25" s="15">
        <v>0.5</v>
      </c>
      <c r="D25" s="11"/>
      <c r="E25" s="11"/>
      <c r="F25" s="11"/>
      <c r="G25" s="11"/>
      <c r="H25" s="11"/>
      <c r="I25" s="11"/>
      <c r="J25" s="11"/>
      <c r="K25" s="11"/>
      <c r="L25" s="13">
        <f t="shared" si="0"/>
        <v>2960</v>
      </c>
      <c r="M25" s="11"/>
      <c r="N25" s="12"/>
      <c r="O25" s="11"/>
      <c r="P25" s="11"/>
      <c r="Q25" s="11">
        <v>2450</v>
      </c>
      <c r="R25" s="11"/>
      <c r="S25" s="12"/>
      <c r="T25" s="11"/>
      <c r="U25" s="11"/>
      <c r="V25" s="11"/>
      <c r="W25" s="11"/>
      <c r="X25" s="12"/>
      <c r="Y25" s="13"/>
      <c r="Z25" s="13"/>
      <c r="AA25" s="13"/>
    </row>
    <row r="26" spans="1:27" ht="13.5" customHeight="1" thickTop="1" thickBot="1">
      <c r="A26">
        <v>375</v>
      </c>
      <c r="B26" s="14">
        <v>40635</v>
      </c>
      <c r="C26" s="15">
        <v>0</v>
      </c>
      <c r="D26" s="11"/>
      <c r="E26" s="11"/>
      <c r="F26" s="11"/>
      <c r="G26" s="11"/>
      <c r="H26" s="11"/>
      <c r="I26" s="11"/>
      <c r="J26" s="11"/>
      <c r="K26" s="11"/>
      <c r="L26" s="13">
        <f t="shared" si="0"/>
        <v>2960</v>
      </c>
      <c r="M26" s="11"/>
      <c r="N26" s="12"/>
      <c r="O26" s="11"/>
      <c r="P26" s="11"/>
      <c r="Q26" s="11">
        <v>2450</v>
      </c>
      <c r="R26" s="11"/>
      <c r="S26" s="12"/>
      <c r="T26" s="11"/>
      <c r="U26" s="11"/>
      <c r="V26" s="11"/>
      <c r="W26" s="11"/>
      <c r="X26" s="12"/>
      <c r="Y26" s="13"/>
      <c r="Z26" s="13"/>
      <c r="AA26" s="13"/>
    </row>
    <row r="27" spans="1:27" ht="13.5" customHeight="1" thickTop="1" thickBot="1">
      <c r="A27">
        <v>374</v>
      </c>
      <c r="B27" s="14">
        <v>40636</v>
      </c>
      <c r="C27" s="15">
        <v>0</v>
      </c>
      <c r="D27" s="11"/>
      <c r="E27" s="11"/>
      <c r="F27" s="11"/>
      <c r="G27" s="11"/>
      <c r="H27" s="11"/>
      <c r="I27" s="11"/>
      <c r="J27" s="11"/>
      <c r="K27" s="11"/>
      <c r="L27" s="13">
        <f t="shared" si="0"/>
        <v>2960</v>
      </c>
      <c r="M27" s="11"/>
      <c r="N27" s="12"/>
      <c r="O27" s="11"/>
      <c r="P27" s="11"/>
      <c r="Q27" s="11">
        <v>2550</v>
      </c>
      <c r="R27" s="11"/>
      <c r="S27" s="12"/>
      <c r="T27" s="11"/>
      <c r="U27" s="11"/>
      <c r="V27" s="11"/>
      <c r="W27" s="11"/>
      <c r="X27" s="12"/>
      <c r="Y27" s="13"/>
      <c r="Z27" s="13"/>
      <c r="AA27" s="13"/>
    </row>
    <row r="28" spans="1:27" ht="13.5" customHeight="1" thickTop="1" thickBot="1">
      <c r="A28">
        <v>373</v>
      </c>
      <c r="B28" s="14">
        <v>40637</v>
      </c>
      <c r="C28" s="15">
        <v>0</v>
      </c>
      <c r="D28" s="11"/>
      <c r="E28" s="11"/>
      <c r="F28" s="11"/>
      <c r="G28" s="11"/>
      <c r="H28" s="11"/>
      <c r="I28" s="11"/>
      <c r="J28" s="11"/>
      <c r="K28" s="11"/>
      <c r="L28" s="13">
        <f t="shared" si="0"/>
        <v>2960</v>
      </c>
      <c r="M28" s="11"/>
      <c r="N28" s="12"/>
      <c r="O28" s="11"/>
      <c r="P28" s="11"/>
      <c r="Q28" s="11">
        <v>2700</v>
      </c>
      <c r="R28" s="11"/>
      <c r="S28" s="12"/>
      <c r="T28" s="11"/>
      <c r="U28" s="11">
        <v>2850</v>
      </c>
      <c r="V28" s="11"/>
      <c r="W28" s="11"/>
      <c r="X28" s="12"/>
      <c r="Y28" s="13"/>
      <c r="Z28" s="13"/>
      <c r="AA28" s="13"/>
    </row>
    <row r="29" spans="1:27" ht="13.5" customHeight="1" thickTop="1" thickBot="1">
      <c r="A29">
        <v>372</v>
      </c>
      <c r="B29" s="14">
        <v>40638</v>
      </c>
      <c r="C29" s="15"/>
      <c r="D29" s="11"/>
      <c r="E29" s="11"/>
      <c r="F29" s="11"/>
      <c r="G29" s="11"/>
      <c r="H29" s="11"/>
      <c r="I29" s="11"/>
      <c r="J29" s="11"/>
      <c r="K29" s="11"/>
      <c r="L29" s="13">
        <f t="shared" si="0"/>
        <v>2960</v>
      </c>
      <c r="M29" s="11"/>
      <c r="N29" s="12"/>
      <c r="O29" s="11"/>
      <c r="P29" s="11"/>
      <c r="Q29" s="11">
        <v>2740</v>
      </c>
      <c r="R29" s="11"/>
      <c r="S29" s="12"/>
      <c r="T29" s="11"/>
      <c r="U29" s="11">
        <v>2800</v>
      </c>
      <c r="V29" s="11"/>
      <c r="W29" s="11"/>
      <c r="X29" s="12"/>
      <c r="Y29" s="13"/>
      <c r="Z29" s="13"/>
      <c r="AA29" s="13"/>
    </row>
    <row r="30" spans="1:27" ht="13.5" customHeight="1" thickTop="1" thickBot="1">
      <c r="A30">
        <v>371</v>
      </c>
      <c r="B30" s="14">
        <v>40639</v>
      </c>
      <c r="C30" s="15"/>
      <c r="D30" s="11"/>
      <c r="E30" s="11"/>
      <c r="F30" s="11"/>
      <c r="G30" s="11"/>
      <c r="H30" s="11"/>
      <c r="I30" s="11"/>
      <c r="J30" s="11"/>
      <c r="K30" s="11"/>
      <c r="L30" s="13">
        <f t="shared" si="0"/>
        <v>2960</v>
      </c>
      <c r="M30" s="11"/>
      <c r="N30" s="12"/>
      <c r="O30" s="11"/>
      <c r="P30" s="11"/>
      <c r="Q30" s="11">
        <v>2740</v>
      </c>
      <c r="R30" s="11"/>
      <c r="S30" s="12"/>
      <c r="T30" s="11"/>
      <c r="U30" s="11">
        <v>2800</v>
      </c>
      <c r="V30" s="11"/>
      <c r="W30" s="11"/>
      <c r="X30" s="12"/>
      <c r="Y30" s="13"/>
      <c r="Z30" s="13"/>
      <c r="AA30" s="13"/>
    </row>
    <row r="31" spans="1:27" ht="13.5" customHeight="1" thickTop="1" thickBot="1">
      <c r="A31">
        <v>370</v>
      </c>
      <c r="B31" s="14">
        <v>40640</v>
      </c>
      <c r="C31" s="15"/>
      <c r="D31" s="11"/>
      <c r="E31" s="11"/>
      <c r="F31" s="11"/>
      <c r="G31" s="11"/>
      <c r="H31" s="11"/>
      <c r="I31" s="11"/>
      <c r="J31" s="11"/>
      <c r="K31" s="11"/>
      <c r="L31" s="13">
        <f>$L$1-990</f>
        <v>3010</v>
      </c>
      <c r="M31" s="11"/>
      <c r="N31" s="12"/>
      <c r="O31" s="11"/>
      <c r="P31" s="11"/>
      <c r="Q31" s="11">
        <v>2740</v>
      </c>
      <c r="R31" s="11"/>
      <c r="S31" s="12"/>
      <c r="T31" s="11"/>
      <c r="U31" s="11">
        <v>2800</v>
      </c>
      <c r="V31" s="11"/>
      <c r="W31" s="11"/>
      <c r="X31" s="12"/>
      <c r="Y31" s="13"/>
      <c r="Z31" s="13"/>
      <c r="AA31" s="13"/>
    </row>
    <row r="32" spans="1:27" ht="13.5" customHeight="1" thickTop="1" thickBot="1">
      <c r="A32">
        <v>369</v>
      </c>
      <c r="B32" s="14">
        <v>40641</v>
      </c>
      <c r="C32" s="15"/>
      <c r="D32" s="11"/>
      <c r="E32" s="16">
        <v>3454</v>
      </c>
      <c r="F32" s="11">
        <v>2940</v>
      </c>
      <c r="G32" s="11"/>
      <c r="H32" s="11"/>
      <c r="I32" s="11"/>
      <c r="J32" s="11"/>
      <c r="K32" s="11"/>
      <c r="L32" s="13">
        <f>$L$1-970</f>
        <v>3030</v>
      </c>
      <c r="M32" s="11"/>
      <c r="N32" s="12"/>
      <c r="O32" s="11"/>
      <c r="P32" s="16">
        <v>3000</v>
      </c>
      <c r="Q32" s="11">
        <v>2740</v>
      </c>
      <c r="R32" s="11"/>
      <c r="S32" s="12"/>
      <c r="T32" s="11"/>
      <c r="U32" s="11">
        <v>2800</v>
      </c>
      <c r="V32" s="11"/>
      <c r="W32" s="11"/>
      <c r="X32" s="12"/>
      <c r="Y32" s="13"/>
      <c r="Z32" s="13"/>
      <c r="AA32" s="13"/>
    </row>
    <row r="33" spans="1:27" ht="13.5" customHeight="1" thickTop="1" thickBot="1">
      <c r="A33">
        <v>368</v>
      </c>
      <c r="B33" s="14">
        <v>40642</v>
      </c>
      <c r="C33" s="15"/>
      <c r="D33" s="11"/>
      <c r="E33" s="11"/>
      <c r="F33" s="11">
        <v>2930</v>
      </c>
      <c r="G33" s="11"/>
      <c r="H33" s="11"/>
      <c r="I33" s="11"/>
      <c r="J33" s="11"/>
      <c r="K33" s="11"/>
      <c r="L33" s="13">
        <f>$L$1-940</f>
        <v>3060</v>
      </c>
      <c r="M33" s="11"/>
      <c r="N33" s="12"/>
      <c r="O33" s="11"/>
      <c r="P33" s="11"/>
      <c r="Q33" s="11">
        <v>2750</v>
      </c>
      <c r="R33" s="11"/>
      <c r="S33" s="12"/>
      <c r="T33" s="11"/>
      <c r="U33" s="11">
        <v>2800</v>
      </c>
      <c r="V33" s="11"/>
      <c r="W33" s="11"/>
      <c r="X33" s="12"/>
      <c r="Y33" s="13"/>
      <c r="Z33" s="13"/>
      <c r="AA33" s="13"/>
    </row>
    <row r="34" spans="1:27" ht="13.5" customHeight="1" thickTop="1" thickBot="1">
      <c r="A34">
        <v>367</v>
      </c>
      <c r="B34" s="14">
        <v>40643</v>
      </c>
      <c r="C34" s="15"/>
      <c r="D34" s="11"/>
      <c r="E34" s="11"/>
      <c r="F34" s="11">
        <v>2930</v>
      </c>
      <c r="G34" s="11"/>
      <c r="H34" s="11"/>
      <c r="I34" s="11"/>
      <c r="J34" s="11"/>
      <c r="K34" s="11"/>
      <c r="L34" s="13">
        <v>3080</v>
      </c>
      <c r="M34" s="11"/>
      <c r="N34" s="12"/>
      <c r="O34" s="11"/>
      <c r="P34" s="11">
        <v>2900</v>
      </c>
      <c r="Q34" s="11">
        <v>2770</v>
      </c>
      <c r="R34" s="11"/>
      <c r="S34" s="12"/>
      <c r="T34" s="11"/>
      <c r="U34" s="11">
        <v>2800</v>
      </c>
      <c r="V34" s="11"/>
      <c r="W34" s="11"/>
      <c r="X34" s="12"/>
      <c r="Y34" s="13"/>
      <c r="Z34" s="13"/>
      <c r="AA34" s="13"/>
    </row>
    <row r="35" spans="1:27" ht="13.5" customHeight="1" thickTop="1" thickBot="1">
      <c r="A35">
        <v>366</v>
      </c>
      <c r="B35" s="14">
        <v>40644</v>
      </c>
      <c r="C35" s="15"/>
      <c r="D35" s="11"/>
      <c r="E35" s="11"/>
      <c r="F35" s="11">
        <v>2930</v>
      </c>
      <c r="G35" s="11"/>
      <c r="H35" s="11"/>
      <c r="I35" s="11"/>
      <c r="J35" s="11"/>
      <c r="K35" s="11"/>
      <c r="L35" s="13">
        <v>3090</v>
      </c>
      <c r="M35" s="11"/>
      <c r="N35" s="12"/>
      <c r="O35" s="11"/>
      <c r="P35" s="11"/>
      <c r="Q35" s="11">
        <v>2790</v>
      </c>
      <c r="R35" s="11"/>
      <c r="S35" s="12"/>
      <c r="T35" s="11"/>
      <c r="U35" s="11"/>
      <c r="V35" s="11"/>
      <c r="W35" s="11"/>
      <c r="X35" s="12"/>
      <c r="Y35" s="13"/>
      <c r="Z35" s="13"/>
      <c r="AA35" s="13"/>
    </row>
    <row r="36" spans="1:27" ht="13.5" customHeight="1" thickTop="1" thickBot="1">
      <c r="A36">
        <v>365</v>
      </c>
      <c r="B36" s="14">
        <v>40645</v>
      </c>
      <c r="C36" s="15"/>
      <c r="D36" s="11"/>
      <c r="E36" s="11"/>
      <c r="F36" s="11">
        <v>2910</v>
      </c>
      <c r="G36" s="11"/>
      <c r="H36" s="11"/>
      <c r="I36" s="11"/>
      <c r="J36" s="11"/>
      <c r="K36" s="11"/>
      <c r="L36" s="13">
        <f>$L$1-910</f>
        <v>3090</v>
      </c>
      <c r="M36" s="11"/>
      <c r="N36" s="12"/>
      <c r="O36" s="11"/>
      <c r="P36" s="11"/>
      <c r="Q36" s="11">
        <v>2800</v>
      </c>
      <c r="R36" s="11"/>
      <c r="S36" s="12"/>
      <c r="T36" s="11"/>
      <c r="U36" s="11"/>
      <c r="V36" s="11"/>
      <c r="W36" s="11"/>
      <c r="X36" s="12"/>
      <c r="Y36" s="13"/>
      <c r="Z36" s="13"/>
      <c r="AA36" s="13"/>
    </row>
    <row r="37" spans="1:27" ht="13.5" customHeight="1" thickTop="1" thickBot="1">
      <c r="A37">
        <v>364</v>
      </c>
      <c r="B37" s="14">
        <v>40646</v>
      </c>
      <c r="C37" s="15"/>
      <c r="D37" s="11"/>
      <c r="E37" s="11">
        <v>5100</v>
      </c>
      <c r="F37" s="11">
        <v>2840</v>
      </c>
      <c r="G37" s="11"/>
      <c r="H37" s="11"/>
      <c r="I37" s="11"/>
      <c r="J37" s="11"/>
      <c r="K37" s="11">
        <v>3050</v>
      </c>
      <c r="L37" s="13">
        <f>$L$1-950</f>
        <v>3050</v>
      </c>
      <c r="M37" s="17"/>
      <c r="N37" s="17"/>
      <c r="O37" s="11"/>
      <c r="P37" s="11">
        <v>2900</v>
      </c>
      <c r="Q37" s="11">
        <v>2810</v>
      </c>
      <c r="R37" s="11"/>
      <c r="S37" s="12"/>
      <c r="T37" s="11"/>
      <c r="U37" s="11"/>
      <c r="V37" s="11"/>
      <c r="W37" s="11"/>
      <c r="X37" s="12"/>
      <c r="Y37" s="13"/>
      <c r="Z37" s="13"/>
      <c r="AA37" s="13"/>
    </row>
    <row r="38" spans="1:27" ht="13.5" customHeight="1" thickTop="1" thickBot="1">
      <c r="A38">
        <v>363</v>
      </c>
      <c r="B38" s="14">
        <v>40647</v>
      </c>
      <c r="C38" s="15"/>
      <c r="D38" s="11"/>
      <c r="E38" s="11">
        <v>5100</v>
      </c>
      <c r="F38" s="11">
        <v>2800</v>
      </c>
      <c r="G38" s="11"/>
      <c r="H38" s="11"/>
      <c r="I38" s="11"/>
      <c r="J38" s="11"/>
      <c r="K38" s="11">
        <v>3050</v>
      </c>
      <c r="L38" s="13">
        <v>3065</v>
      </c>
      <c r="M38" s="17"/>
      <c r="N38" s="17"/>
      <c r="O38" s="11"/>
      <c r="P38" s="11">
        <v>2900</v>
      </c>
      <c r="Q38" s="11">
        <v>2830</v>
      </c>
      <c r="R38" s="11"/>
      <c r="S38" s="12"/>
      <c r="T38" s="11"/>
      <c r="U38" s="11">
        <v>2800</v>
      </c>
      <c r="V38" s="11"/>
      <c r="W38" s="11"/>
      <c r="X38" s="12"/>
      <c r="Y38" s="13"/>
      <c r="Z38" s="13"/>
      <c r="AA38" s="13"/>
    </row>
    <row r="39" spans="1:27" ht="13.5" customHeight="1" thickTop="1" thickBot="1">
      <c r="A39">
        <v>362</v>
      </c>
      <c r="B39" s="14">
        <v>40648</v>
      </c>
      <c r="C39" s="15">
        <v>0</v>
      </c>
      <c r="D39" s="11"/>
      <c r="E39" s="11">
        <v>5100</v>
      </c>
      <c r="F39" s="11">
        <v>2800</v>
      </c>
      <c r="G39" s="11"/>
      <c r="H39" s="11"/>
      <c r="I39" s="11"/>
      <c r="J39" s="11"/>
      <c r="K39" s="11">
        <v>3050</v>
      </c>
      <c r="L39" s="13">
        <v>3090</v>
      </c>
      <c r="M39" s="17"/>
      <c r="N39" s="17"/>
      <c r="O39" s="11"/>
      <c r="P39" s="11">
        <v>2900</v>
      </c>
      <c r="Q39" s="11">
        <v>2830</v>
      </c>
      <c r="R39" s="11"/>
      <c r="S39" s="12"/>
      <c r="T39" s="11"/>
      <c r="U39" s="11">
        <v>2850</v>
      </c>
      <c r="V39" s="11"/>
      <c r="W39" s="11"/>
      <c r="X39" s="12"/>
      <c r="Y39" s="13"/>
      <c r="Z39" s="13"/>
      <c r="AA39" s="13"/>
    </row>
    <row r="40" spans="1:27" ht="13.5" customHeight="1" thickTop="1" thickBot="1">
      <c r="A40">
        <v>361</v>
      </c>
      <c r="B40" s="14">
        <v>40649</v>
      </c>
      <c r="C40" s="15">
        <v>0</v>
      </c>
      <c r="D40" s="11"/>
      <c r="E40" s="11">
        <v>5100</v>
      </c>
      <c r="F40" s="11">
        <v>2800</v>
      </c>
      <c r="G40" s="11"/>
      <c r="H40" s="11"/>
      <c r="I40" s="11"/>
      <c r="J40" s="11"/>
      <c r="K40" s="11">
        <v>3100</v>
      </c>
      <c r="L40" s="13">
        <f>$L$1-865</f>
        <v>3135</v>
      </c>
      <c r="M40" s="17"/>
      <c r="N40" s="17"/>
      <c r="O40" s="11"/>
      <c r="P40" s="11">
        <v>2900</v>
      </c>
      <c r="Q40" s="11">
        <v>2860</v>
      </c>
      <c r="R40" s="11"/>
      <c r="S40" s="12"/>
      <c r="T40" s="11"/>
      <c r="U40" s="11">
        <v>2900</v>
      </c>
      <c r="V40" s="11"/>
      <c r="W40" s="11"/>
      <c r="X40" s="12"/>
      <c r="Y40" s="13"/>
      <c r="Z40" s="13"/>
      <c r="AA40" s="13"/>
    </row>
    <row r="41" spans="1:27" ht="13.5" customHeight="1" thickTop="1" thickBot="1">
      <c r="A41">
        <v>360</v>
      </c>
      <c r="B41" s="14">
        <v>40650</v>
      </c>
      <c r="C41" s="15">
        <v>0</v>
      </c>
      <c r="D41" s="11"/>
      <c r="E41" s="11">
        <v>5100</v>
      </c>
      <c r="F41" s="11">
        <v>2800</v>
      </c>
      <c r="G41" s="11"/>
      <c r="H41" s="11"/>
      <c r="I41" s="11"/>
      <c r="J41" s="11"/>
      <c r="K41" s="11">
        <v>3100</v>
      </c>
      <c r="L41" s="11">
        <v>3150</v>
      </c>
      <c r="M41" s="17"/>
      <c r="N41" s="17"/>
      <c r="O41" s="11"/>
      <c r="P41" s="11">
        <v>2900</v>
      </c>
      <c r="Q41" s="11">
        <v>2870</v>
      </c>
      <c r="R41" s="11"/>
      <c r="S41" s="12"/>
      <c r="T41" s="11"/>
      <c r="U41" s="11">
        <v>2900</v>
      </c>
      <c r="V41" s="11"/>
      <c r="W41" s="11"/>
      <c r="X41" s="12"/>
      <c r="Y41" s="13"/>
      <c r="Z41" s="13"/>
      <c r="AA41" s="13"/>
    </row>
    <row r="42" spans="1:27" ht="13.5" customHeight="1" thickTop="1" thickBot="1">
      <c r="A42">
        <v>359</v>
      </c>
      <c r="B42" s="14">
        <v>40651</v>
      </c>
      <c r="C42" s="15">
        <v>0</v>
      </c>
      <c r="D42" s="11"/>
      <c r="E42" s="11">
        <v>5050</v>
      </c>
      <c r="F42" s="11">
        <v>2800</v>
      </c>
      <c r="G42" s="11"/>
      <c r="H42" s="11"/>
      <c r="I42" s="11"/>
      <c r="J42" s="11"/>
      <c r="K42" s="11">
        <v>3100</v>
      </c>
      <c r="L42" s="11">
        <v>3180</v>
      </c>
      <c r="M42" s="17"/>
      <c r="N42" s="17"/>
      <c r="O42" s="11"/>
      <c r="P42" s="11">
        <v>2900</v>
      </c>
      <c r="Q42" s="11">
        <v>2880</v>
      </c>
      <c r="R42" s="11"/>
      <c r="S42" s="12"/>
      <c r="T42" s="11"/>
      <c r="U42" s="11">
        <v>2900</v>
      </c>
      <c r="V42" s="11"/>
      <c r="W42" s="11"/>
      <c r="X42" s="12"/>
      <c r="Y42" s="13"/>
      <c r="Z42" s="13"/>
      <c r="AA42" s="13"/>
    </row>
    <row r="43" spans="1:27" ht="13.5" customHeight="1" thickTop="1" thickBot="1">
      <c r="A43">
        <v>358</v>
      </c>
      <c r="B43" s="14">
        <v>40652</v>
      </c>
      <c r="C43" s="18">
        <v>34.5</v>
      </c>
      <c r="D43" s="11"/>
      <c r="E43" s="11">
        <v>5050</v>
      </c>
      <c r="F43" s="11">
        <v>2490</v>
      </c>
      <c r="G43" s="11"/>
      <c r="H43" s="11"/>
      <c r="I43" s="11"/>
      <c r="J43" s="11"/>
      <c r="K43" s="11">
        <v>3100</v>
      </c>
      <c r="L43" s="11">
        <v>3200</v>
      </c>
      <c r="M43" s="17"/>
      <c r="N43" s="17"/>
      <c r="O43" s="11"/>
      <c r="P43" s="11">
        <v>2900</v>
      </c>
      <c r="Q43" s="11">
        <v>2890</v>
      </c>
      <c r="R43" s="11"/>
      <c r="S43" s="12"/>
      <c r="T43" s="11"/>
      <c r="U43" s="11">
        <v>2900</v>
      </c>
      <c r="V43" s="11"/>
      <c r="W43" s="11"/>
      <c r="X43" s="12"/>
      <c r="Y43" s="13"/>
      <c r="Z43" s="13"/>
      <c r="AA43" s="13"/>
    </row>
    <row r="44" spans="1:27" ht="13.5" customHeight="1" thickTop="1" thickBot="1">
      <c r="A44">
        <v>357</v>
      </c>
      <c r="B44" s="14">
        <v>40653</v>
      </c>
      <c r="C44" s="15">
        <v>0</v>
      </c>
      <c r="D44" s="11"/>
      <c r="E44" s="11">
        <v>5050</v>
      </c>
      <c r="F44" s="11">
        <v>2480</v>
      </c>
      <c r="G44" s="11"/>
      <c r="H44" s="11"/>
      <c r="I44" s="11"/>
      <c r="J44" s="11"/>
      <c r="K44" s="11">
        <v>3100</v>
      </c>
      <c r="L44" s="11">
        <v>3190</v>
      </c>
      <c r="M44" s="17"/>
      <c r="N44" s="17"/>
      <c r="O44" s="11"/>
      <c r="P44" s="11">
        <v>2900</v>
      </c>
      <c r="Q44" s="11">
        <v>2920</v>
      </c>
      <c r="R44" s="11"/>
      <c r="S44" s="12"/>
      <c r="T44" s="11"/>
      <c r="U44" s="11">
        <v>2950</v>
      </c>
      <c r="V44" s="11"/>
      <c r="W44" s="11"/>
      <c r="X44" s="12"/>
      <c r="Y44" s="13"/>
      <c r="Z44" s="13"/>
      <c r="AA44" s="13"/>
    </row>
    <row r="45" spans="1:27" ht="13.5" customHeight="1" thickTop="1" thickBot="1">
      <c r="A45">
        <v>356</v>
      </c>
      <c r="B45" s="14">
        <v>40654</v>
      </c>
      <c r="C45" s="15">
        <v>0</v>
      </c>
      <c r="D45" s="11"/>
      <c r="E45" s="11">
        <v>5050</v>
      </c>
      <c r="F45" s="11">
        <v>2470</v>
      </c>
      <c r="G45" s="11"/>
      <c r="H45" s="11"/>
      <c r="I45" s="11"/>
      <c r="J45" s="11"/>
      <c r="K45" s="11">
        <v>3100</v>
      </c>
      <c r="L45" s="11">
        <v>3170</v>
      </c>
      <c r="M45" s="17"/>
      <c r="N45" s="17"/>
      <c r="O45" s="11"/>
      <c r="P45" s="11">
        <v>2900</v>
      </c>
      <c r="Q45" s="11">
        <v>2930</v>
      </c>
      <c r="R45" s="11"/>
      <c r="S45" s="12"/>
      <c r="T45" s="11"/>
      <c r="U45" s="11">
        <v>2990</v>
      </c>
      <c r="V45" s="11"/>
      <c r="W45" s="11"/>
      <c r="X45" s="12"/>
      <c r="Y45" s="13"/>
      <c r="Z45" s="13"/>
      <c r="AA45" s="13"/>
    </row>
    <row r="46" spans="1:27" ht="13.5" customHeight="1" thickTop="1" thickBot="1">
      <c r="A46">
        <v>355</v>
      </c>
      <c r="B46" s="14">
        <v>40655</v>
      </c>
      <c r="C46" s="15">
        <v>1</v>
      </c>
      <c r="D46" s="11"/>
      <c r="E46" s="11">
        <v>5050</v>
      </c>
      <c r="F46" s="11">
        <v>2470</v>
      </c>
      <c r="G46" s="11"/>
      <c r="H46" s="11"/>
      <c r="I46" s="11"/>
      <c r="J46" s="11"/>
      <c r="K46" s="11">
        <v>3100</v>
      </c>
      <c r="L46" s="11">
        <v>3150</v>
      </c>
      <c r="M46" s="17"/>
      <c r="N46" s="17"/>
      <c r="O46" s="11"/>
      <c r="P46" s="11">
        <v>2900</v>
      </c>
      <c r="Q46" s="11">
        <v>2940</v>
      </c>
      <c r="R46" s="11"/>
      <c r="S46" s="12"/>
      <c r="T46" s="11"/>
      <c r="U46" s="11">
        <v>3000</v>
      </c>
      <c r="V46" s="11"/>
      <c r="W46" s="11"/>
      <c r="X46" s="12"/>
      <c r="Y46" s="13"/>
      <c r="Z46" s="13"/>
      <c r="AA46" s="13"/>
    </row>
    <row r="47" spans="1:27" ht="13.5" customHeight="1" thickTop="1" thickBot="1">
      <c r="A47">
        <v>354</v>
      </c>
      <c r="B47" s="14">
        <v>40656</v>
      </c>
      <c r="C47" s="15">
        <v>14</v>
      </c>
      <c r="D47" s="11"/>
      <c r="E47" s="11">
        <v>5050</v>
      </c>
      <c r="F47" s="11">
        <v>2470</v>
      </c>
      <c r="G47" s="11"/>
      <c r="H47" s="11"/>
      <c r="I47" s="11"/>
      <c r="J47" s="11"/>
      <c r="K47" s="11">
        <v>3100</v>
      </c>
      <c r="L47" s="11">
        <v>3150</v>
      </c>
      <c r="M47" s="17"/>
      <c r="N47" s="17"/>
      <c r="O47" s="11"/>
      <c r="P47" s="11">
        <v>2900</v>
      </c>
      <c r="Q47" s="11">
        <v>2940</v>
      </c>
      <c r="R47" s="11"/>
      <c r="S47" s="12"/>
      <c r="T47" s="11"/>
      <c r="U47" s="11">
        <v>3000</v>
      </c>
      <c r="V47" s="11"/>
      <c r="W47" s="11"/>
      <c r="X47" s="12"/>
      <c r="Y47" s="13"/>
      <c r="Z47" s="13"/>
      <c r="AA47" s="13"/>
    </row>
    <row r="48" spans="1:27" ht="13.5" customHeight="1" thickTop="1" thickBot="1">
      <c r="A48">
        <v>353</v>
      </c>
      <c r="B48" s="14">
        <v>40657</v>
      </c>
      <c r="C48" s="15">
        <v>3</v>
      </c>
      <c r="D48" s="11"/>
      <c r="E48" s="11">
        <v>5050</v>
      </c>
      <c r="F48" s="11">
        <v>2470</v>
      </c>
      <c r="G48" s="11"/>
      <c r="H48" s="11"/>
      <c r="I48" s="11"/>
      <c r="J48" s="11"/>
      <c r="K48" s="11">
        <v>3100</v>
      </c>
      <c r="L48" s="11">
        <v>3130</v>
      </c>
      <c r="M48" s="17"/>
      <c r="N48" s="17"/>
      <c r="O48" s="11"/>
      <c r="P48" s="11">
        <v>3000</v>
      </c>
      <c r="Q48" s="11">
        <v>2990</v>
      </c>
      <c r="R48" s="11"/>
      <c r="S48" s="12"/>
      <c r="T48" s="11"/>
      <c r="U48" s="11">
        <v>3000</v>
      </c>
      <c r="V48" s="11"/>
      <c r="W48" s="11"/>
      <c r="X48" s="12"/>
      <c r="Y48" s="13"/>
      <c r="Z48" s="13"/>
      <c r="AA48" s="13"/>
    </row>
    <row r="49" spans="1:28" ht="13.5" customHeight="1" thickTop="1" thickBot="1">
      <c r="A49">
        <v>352</v>
      </c>
      <c r="B49" s="14">
        <v>40658</v>
      </c>
      <c r="C49" s="15">
        <v>2</v>
      </c>
      <c r="D49" s="11"/>
      <c r="E49" s="11">
        <v>5050</v>
      </c>
      <c r="F49" s="19">
        <v>2470</v>
      </c>
      <c r="G49" s="13"/>
      <c r="H49" s="13"/>
      <c r="I49" s="13"/>
      <c r="J49" s="11"/>
      <c r="K49" s="11">
        <v>3100</v>
      </c>
      <c r="L49" s="11">
        <v>3120</v>
      </c>
      <c r="M49" s="17"/>
      <c r="N49" s="17"/>
      <c r="O49" s="11"/>
      <c r="P49" s="11">
        <v>3000</v>
      </c>
      <c r="Q49" s="11">
        <v>3000</v>
      </c>
      <c r="R49" s="17"/>
      <c r="S49" s="17"/>
      <c r="T49" s="11"/>
      <c r="U49" s="19">
        <v>3000</v>
      </c>
      <c r="V49" s="11"/>
      <c r="W49" s="17"/>
      <c r="X49" s="7"/>
      <c r="Y49" s="13"/>
      <c r="Z49" s="13"/>
      <c r="AA49" s="13"/>
      <c r="AB49" t="s">
        <v>43</v>
      </c>
    </row>
    <row r="50" spans="1:28" ht="13.5" customHeight="1" thickTop="1" thickBot="1">
      <c r="A50">
        <v>351</v>
      </c>
      <c r="B50" s="14">
        <v>40659</v>
      </c>
      <c r="C50" s="15">
        <v>0</v>
      </c>
      <c r="D50" s="11"/>
      <c r="E50" s="11">
        <v>5050</v>
      </c>
      <c r="F50" s="11">
        <v>2470</v>
      </c>
      <c r="G50" s="11"/>
      <c r="H50" s="11"/>
      <c r="I50" s="11"/>
      <c r="J50" s="11"/>
      <c r="K50" s="11">
        <v>3100</v>
      </c>
      <c r="L50" s="11">
        <v>3110</v>
      </c>
      <c r="M50" s="17"/>
      <c r="N50" s="17"/>
      <c r="O50" s="11"/>
      <c r="P50" s="11">
        <v>3000</v>
      </c>
      <c r="Q50" s="11">
        <v>3020</v>
      </c>
      <c r="R50" s="17"/>
      <c r="S50" s="17"/>
      <c r="T50" s="11"/>
      <c r="U50" s="11">
        <v>3050</v>
      </c>
      <c r="V50" s="11"/>
      <c r="W50" s="17"/>
      <c r="X50" s="7"/>
      <c r="Y50" s="13"/>
      <c r="Z50" s="13"/>
      <c r="AA50" s="13"/>
    </row>
    <row r="51" spans="1:28" ht="13.5" customHeight="1" thickTop="1" thickBot="1">
      <c r="A51">
        <v>350</v>
      </c>
      <c r="B51" s="14">
        <v>40660</v>
      </c>
      <c r="C51" s="15">
        <v>0</v>
      </c>
      <c r="D51" s="11"/>
      <c r="E51" s="11">
        <v>5050</v>
      </c>
      <c r="F51" s="11">
        <v>2470</v>
      </c>
      <c r="G51" s="11"/>
      <c r="H51" s="11"/>
      <c r="I51" s="11"/>
      <c r="J51" s="11"/>
      <c r="K51" s="11">
        <v>3100</v>
      </c>
      <c r="L51" s="11">
        <v>3110</v>
      </c>
      <c r="M51" s="17"/>
      <c r="N51" s="17"/>
      <c r="O51" s="11"/>
      <c r="P51" s="11">
        <v>3000</v>
      </c>
      <c r="Q51" s="11">
        <v>3030</v>
      </c>
      <c r="R51" s="17"/>
      <c r="S51" s="17"/>
      <c r="T51" s="11"/>
      <c r="U51" s="11">
        <v>3050</v>
      </c>
      <c r="V51" s="11"/>
      <c r="W51" s="17"/>
      <c r="X51" s="7"/>
      <c r="Y51" s="13"/>
      <c r="Z51" s="13"/>
      <c r="AA51" s="13"/>
    </row>
    <row r="52" spans="1:28" ht="13.5" customHeight="1" thickTop="1" thickBot="1">
      <c r="A52">
        <v>349</v>
      </c>
      <c r="B52" s="14">
        <v>40661</v>
      </c>
      <c r="C52" s="15">
        <v>5</v>
      </c>
      <c r="D52" s="11"/>
      <c r="E52" s="11">
        <v>5050</v>
      </c>
      <c r="F52" s="11">
        <v>2470</v>
      </c>
      <c r="G52" s="11"/>
      <c r="H52" s="11"/>
      <c r="I52" s="11"/>
      <c r="J52" s="11"/>
      <c r="K52" s="11">
        <v>3100</v>
      </c>
      <c r="L52" s="11">
        <v>3100</v>
      </c>
      <c r="M52" s="17"/>
      <c r="N52" s="17"/>
      <c r="O52" s="11"/>
      <c r="P52" s="11">
        <v>3000</v>
      </c>
      <c r="Q52" s="11">
        <v>3050</v>
      </c>
      <c r="R52" s="17"/>
      <c r="S52" s="17"/>
      <c r="T52" s="11"/>
      <c r="U52" s="11">
        <v>3100</v>
      </c>
      <c r="V52" s="11"/>
      <c r="W52" s="17"/>
      <c r="X52" s="7"/>
      <c r="Y52" s="13">
        <v>1055</v>
      </c>
      <c r="Z52" s="13"/>
      <c r="AA52" s="13"/>
    </row>
    <row r="53" spans="1:28" ht="13.5" customHeight="1" thickTop="1" thickBot="1">
      <c r="A53">
        <v>348</v>
      </c>
      <c r="B53" s="14">
        <v>40662</v>
      </c>
      <c r="C53" s="15">
        <v>0</v>
      </c>
      <c r="D53" s="11"/>
      <c r="E53" s="11">
        <v>5050</v>
      </c>
      <c r="F53" s="11">
        <v>2470</v>
      </c>
      <c r="G53" s="11"/>
      <c r="H53" s="11"/>
      <c r="I53" s="11"/>
      <c r="J53" s="11"/>
      <c r="K53" s="11">
        <v>3100</v>
      </c>
      <c r="L53" s="11">
        <v>3100</v>
      </c>
      <c r="M53" s="17"/>
      <c r="N53" s="17"/>
      <c r="O53" s="11"/>
      <c r="P53" s="11">
        <v>3000</v>
      </c>
      <c r="Q53" s="11">
        <v>3060</v>
      </c>
      <c r="R53" s="17"/>
      <c r="S53" s="17"/>
      <c r="T53" s="11"/>
      <c r="U53" s="11">
        <v>3100</v>
      </c>
      <c r="V53" s="11"/>
      <c r="W53" s="17"/>
      <c r="X53" s="7"/>
      <c r="Y53" s="13">
        <v>1182</v>
      </c>
      <c r="Z53" s="13"/>
      <c r="AA53" s="13"/>
    </row>
    <row r="54" spans="1:28" ht="13.5" customHeight="1" thickTop="1" thickBot="1">
      <c r="A54">
        <v>347</v>
      </c>
      <c r="B54" s="14">
        <v>40663</v>
      </c>
      <c r="C54" s="15">
        <v>0</v>
      </c>
      <c r="D54" s="11"/>
      <c r="E54" s="11">
        <v>5050</v>
      </c>
      <c r="F54" s="11">
        <v>2060</v>
      </c>
      <c r="G54" s="11"/>
      <c r="H54" s="11"/>
      <c r="I54" s="11"/>
      <c r="J54" s="11"/>
      <c r="K54" s="11">
        <v>3100</v>
      </c>
      <c r="L54" s="11">
        <v>3150</v>
      </c>
      <c r="M54" s="17"/>
      <c r="N54" s="17"/>
      <c r="O54" s="11"/>
      <c r="P54" s="11">
        <v>3000</v>
      </c>
      <c r="Q54" s="11">
        <v>3080</v>
      </c>
      <c r="R54" s="17"/>
      <c r="S54" s="17"/>
      <c r="T54" s="11"/>
      <c r="U54" s="11">
        <v>3100</v>
      </c>
      <c r="V54" s="11"/>
      <c r="W54" s="17"/>
      <c r="X54" s="7"/>
      <c r="Y54" s="13"/>
      <c r="Z54" s="13"/>
      <c r="AA54" s="13"/>
      <c r="AB54" t="s">
        <v>44</v>
      </c>
    </row>
    <row r="55" spans="1:28" ht="13.5" customHeight="1" thickTop="1" thickBot="1">
      <c r="A55">
        <v>346</v>
      </c>
      <c r="B55" s="14">
        <v>40664</v>
      </c>
      <c r="C55" s="15">
        <v>0.5</v>
      </c>
      <c r="D55" s="11"/>
      <c r="E55" s="11">
        <v>5050</v>
      </c>
      <c r="F55" s="11">
        <v>2060</v>
      </c>
      <c r="H55" s="11"/>
      <c r="I55" s="11"/>
      <c r="J55" s="11"/>
      <c r="K55" s="11">
        <v>3100</v>
      </c>
      <c r="L55" s="11">
        <v>3160</v>
      </c>
      <c r="N55" s="17"/>
      <c r="O55" s="11"/>
      <c r="P55" s="11">
        <v>3050</v>
      </c>
      <c r="Q55" s="11">
        <v>3100</v>
      </c>
      <c r="S55" s="17"/>
      <c r="T55" s="11"/>
      <c r="U55" s="11">
        <v>3100</v>
      </c>
      <c r="V55" s="11"/>
      <c r="X55" s="7"/>
      <c r="Y55" s="13">
        <v>1261</v>
      </c>
      <c r="Z55" s="13"/>
      <c r="AA55" s="13"/>
      <c r="AB55" t="s">
        <v>45</v>
      </c>
    </row>
    <row r="56" spans="1:28" ht="13.5" customHeight="1" thickTop="1" thickBot="1">
      <c r="A56">
        <v>345</v>
      </c>
      <c r="B56" s="14">
        <v>40665</v>
      </c>
      <c r="C56" s="15">
        <v>0</v>
      </c>
      <c r="D56" s="11"/>
      <c r="E56" s="11">
        <v>5050</v>
      </c>
      <c r="F56" s="11">
        <v>2060</v>
      </c>
      <c r="G56" s="11"/>
      <c r="H56" s="11"/>
      <c r="I56" s="11"/>
      <c r="J56" s="11"/>
      <c r="K56" s="11">
        <v>3100</v>
      </c>
      <c r="L56" s="11">
        <v>3160</v>
      </c>
      <c r="M56" s="17"/>
      <c r="N56" s="17"/>
      <c r="O56" s="11"/>
      <c r="P56" s="11">
        <v>3050</v>
      </c>
      <c r="Q56" s="11">
        <v>3110</v>
      </c>
      <c r="R56" s="17"/>
      <c r="S56" s="17"/>
      <c r="T56" s="11"/>
      <c r="U56" s="11">
        <v>3150</v>
      </c>
      <c r="V56" s="11"/>
      <c r="W56" s="17"/>
      <c r="X56" s="7"/>
      <c r="Y56" s="13">
        <v>1377</v>
      </c>
      <c r="Z56" s="13"/>
      <c r="AA56" s="13"/>
    </row>
    <row r="57" spans="1:28" ht="13.5" customHeight="1" thickTop="1" thickBot="1">
      <c r="A57">
        <v>344</v>
      </c>
      <c r="B57" s="14">
        <v>40666</v>
      </c>
      <c r="C57" s="15">
        <v>1.5</v>
      </c>
      <c r="D57" s="11"/>
      <c r="E57" s="11">
        <v>5050</v>
      </c>
      <c r="F57" s="11">
        <v>2060</v>
      </c>
      <c r="G57" s="11"/>
      <c r="H57" s="11"/>
      <c r="I57" s="11"/>
      <c r="J57" s="11"/>
      <c r="K57" s="11">
        <v>3100</v>
      </c>
      <c r="L57" s="11">
        <v>3170</v>
      </c>
      <c r="M57" s="17"/>
      <c r="N57" s="17"/>
      <c r="O57" s="11"/>
      <c r="P57" s="11">
        <v>3100</v>
      </c>
      <c r="Q57" s="11">
        <v>3120</v>
      </c>
      <c r="R57" s="17"/>
      <c r="S57" s="17"/>
      <c r="T57" s="11"/>
      <c r="U57" s="11">
        <v>3200</v>
      </c>
      <c r="V57" s="11"/>
      <c r="W57" s="17"/>
      <c r="X57" s="7"/>
      <c r="Y57" s="13">
        <v>1492</v>
      </c>
      <c r="Z57" s="13"/>
      <c r="AA57" s="13"/>
    </row>
    <row r="58" spans="1:28" ht="13.5" customHeight="1" thickTop="1" thickBot="1">
      <c r="A58">
        <v>343</v>
      </c>
      <c r="B58" s="14">
        <v>40667</v>
      </c>
      <c r="C58" s="15">
        <v>1</v>
      </c>
      <c r="D58" s="11"/>
      <c r="E58" s="11">
        <v>5050</v>
      </c>
      <c r="F58" s="11">
        <v>2060</v>
      </c>
      <c r="G58" s="11"/>
      <c r="H58" s="11"/>
      <c r="I58" s="11"/>
      <c r="J58" s="11"/>
      <c r="K58" s="11">
        <v>3100</v>
      </c>
      <c r="L58" s="11">
        <v>3160</v>
      </c>
      <c r="M58" s="17"/>
      <c r="N58" s="17"/>
      <c r="O58" s="11"/>
      <c r="P58" s="11">
        <v>3100</v>
      </c>
      <c r="Q58" s="11">
        <v>3140</v>
      </c>
      <c r="R58" s="17"/>
      <c r="S58" s="17"/>
      <c r="T58" s="11"/>
      <c r="U58" s="11">
        <v>3200</v>
      </c>
      <c r="V58" s="11"/>
      <c r="W58" s="17"/>
      <c r="X58" s="7"/>
      <c r="Y58" s="13">
        <v>1605</v>
      </c>
      <c r="Z58" s="13"/>
      <c r="AA58" s="13"/>
      <c r="AB58" t="s">
        <v>46</v>
      </c>
    </row>
    <row r="59" spans="1:28" ht="13.5" customHeight="1" thickTop="1" thickBot="1">
      <c r="A59">
        <v>342</v>
      </c>
      <c r="B59" s="14">
        <v>40668</v>
      </c>
      <c r="C59" s="15">
        <v>0</v>
      </c>
      <c r="D59" s="11"/>
      <c r="E59" s="11">
        <v>5050</v>
      </c>
      <c r="F59" s="11">
        <v>2060</v>
      </c>
      <c r="G59" s="11"/>
      <c r="H59" s="11"/>
      <c r="I59" s="11"/>
      <c r="J59" s="11"/>
      <c r="K59" s="11">
        <v>3100</v>
      </c>
      <c r="L59" s="11">
        <v>3150</v>
      </c>
      <c r="M59" s="17"/>
      <c r="N59" s="17"/>
      <c r="O59" s="11"/>
      <c r="P59" s="11">
        <v>3100</v>
      </c>
      <c r="Q59" s="11">
        <v>3150</v>
      </c>
      <c r="R59" s="17"/>
      <c r="S59" s="17"/>
      <c r="T59" s="11"/>
      <c r="U59" s="11">
        <v>3200</v>
      </c>
      <c r="V59" s="11"/>
      <c r="W59" s="17"/>
      <c r="X59" s="7"/>
      <c r="Y59" s="13">
        <v>1720</v>
      </c>
      <c r="Z59" s="13"/>
      <c r="AA59" s="13"/>
    </row>
    <row r="60" spans="1:28" ht="13.5" customHeight="1" thickTop="1" thickBot="1">
      <c r="A60">
        <v>341</v>
      </c>
      <c r="B60" s="14">
        <v>40669</v>
      </c>
      <c r="C60" s="15">
        <v>0</v>
      </c>
      <c r="D60" s="11"/>
      <c r="E60" s="11">
        <v>5050</v>
      </c>
      <c r="F60" s="11">
        <v>2060</v>
      </c>
      <c r="G60" s="11">
        <v>3190</v>
      </c>
      <c r="H60" s="20">
        <f>G60-E60</f>
        <v>-1860</v>
      </c>
      <c r="I60" s="20"/>
      <c r="J60" s="11"/>
      <c r="K60" s="11">
        <v>3100</v>
      </c>
      <c r="L60" s="11">
        <v>3130</v>
      </c>
      <c r="M60" s="17">
        <v>3230</v>
      </c>
      <c r="N60" s="20">
        <f>M60-K60</f>
        <v>130</v>
      </c>
      <c r="O60" s="11"/>
      <c r="P60" s="11">
        <v>3100</v>
      </c>
      <c r="Q60" s="11">
        <v>3170</v>
      </c>
      <c r="R60" s="17">
        <v>3030</v>
      </c>
      <c r="S60" s="20">
        <f>R60-P60</f>
        <v>-70</v>
      </c>
      <c r="T60" s="11"/>
      <c r="U60" s="19">
        <v>3200</v>
      </c>
      <c r="V60" s="11"/>
      <c r="W60" s="17">
        <v>3330</v>
      </c>
      <c r="X60" s="20">
        <f>W60-U60</f>
        <v>130</v>
      </c>
      <c r="Y60" s="13">
        <v>1834</v>
      </c>
      <c r="Z60" s="13"/>
      <c r="AA60" s="13"/>
    </row>
    <row r="61" spans="1:28" ht="13.5" customHeight="1" thickTop="1" thickBot="1">
      <c r="A61">
        <v>340</v>
      </c>
      <c r="B61" s="14">
        <v>40670</v>
      </c>
      <c r="C61" s="15">
        <v>0</v>
      </c>
      <c r="D61" s="11"/>
      <c r="E61" s="11">
        <v>5050</v>
      </c>
      <c r="F61" s="11">
        <v>2060</v>
      </c>
      <c r="G61" s="11"/>
      <c r="H61" s="11"/>
      <c r="I61" s="11"/>
      <c r="J61" s="11"/>
      <c r="K61" s="11">
        <v>3100</v>
      </c>
      <c r="L61" s="11">
        <v>3120</v>
      </c>
      <c r="M61" s="17"/>
      <c r="N61" s="17"/>
      <c r="O61" s="11"/>
      <c r="P61" s="11">
        <v>3100</v>
      </c>
      <c r="Q61" s="11">
        <v>3180</v>
      </c>
      <c r="R61" s="17"/>
      <c r="S61" s="17"/>
      <c r="T61" s="11"/>
      <c r="U61" s="11">
        <v>3200</v>
      </c>
      <c r="V61" s="11"/>
      <c r="W61" s="17"/>
      <c r="X61" s="7"/>
      <c r="Y61" s="13">
        <v>1948</v>
      </c>
      <c r="Z61" s="13"/>
      <c r="AA61" s="13"/>
    </row>
    <row r="62" spans="1:28" ht="13.5" customHeight="1" thickTop="1" thickBot="1">
      <c r="A62">
        <v>339</v>
      </c>
      <c r="B62" s="14">
        <v>40671</v>
      </c>
      <c r="C62" s="15">
        <v>0</v>
      </c>
      <c r="D62" s="11"/>
      <c r="E62" s="11">
        <v>5050</v>
      </c>
      <c r="F62" s="11">
        <v>1630</v>
      </c>
      <c r="G62" s="11"/>
      <c r="H62" s="11"/>
      <c r="I62" s="11"/>
      <c r="J62" s="11"/>
      <c r="K62" s="11">
        <v>3100</v>
      </c>
      <c r="L62" s="11">
        <v>3140</v>
      </c>
      <c r="M62" s="17"/>
      <c r="N62" s="17"/>
      <c r="O62" s="11"/>
      <c r="P62" s="11">
        <v>3100</v>
      </c>
      <c r="Q62" s="11">
        <v>3200</v>
      </c>
      <c r="R62" s="17"/>
      <c r="S62" s="17"/>
      <c r="T62" s="11"/>
      <c r="U62" s="11">
        <v>3250</v>
      </c>
      <c r="V62" s="11"/>
      <c r="W62" s="17"/>
      <c r="X62" s="7"/>
      <c r="Y62" s="13">
        <v>2025</v>
      </c>
      <c r="Z62" s="13"/>
      <c r="AA62" s="13"/>
      <c r="AB62" t="s">
        <v>47</v>
      </c>
    </row>
    <row r="63" spans="1:28" ht="13.5" customHeight="1" thickTop="1" thickBot="1">
      <c r="A63">
        <v>338</v>
      </c>
      <c r="B63" s="14">
        <v>40672</v>
      </c>
      <c r="C63" s="15">
        <v>0</v>
      </c>
      <c r="D63" s="11"/>
      <c r="E63" s="11">
        <v>5050</v>
      </c>
      <c r="F63" s="11">
        <v>1630</v>
      </c>
      <c r="G63" s="11"/>
      <c r="H63" s="11"/>
      <c r="I63" s="11"/>
      <c r="J63" s="11"/>
      <c r="K63" s="11">
        <v>3100</v>
      </c>
      <c r="L63" s="11">
        <v>3130</v>
      </c>
      <c r="M63" s="17"/>
      <c r="N63" s="17"/>
      <c r="O63" s="11"/>
      <c r="P63" s="11">
        <v>3200</v>
      </c>
      <c r="Q63" s="11">
        <v>3230</v>
      </c>
      <c r="R63" s="17"/>
      <c r="S63" s="17"/>
      <c r="T63" s="11"/>
      <c r="U63" s="11">
        <v>3280</v>
      </c>
      <c r="V63" s="11"/>
      <c r="W63" s="17"/>
      <c r="X63" s="7"/>
      <c r="Y63" s="13">
        <v>2146</v>
      </c>
      <c r="Z63" s="13"/>
      <c r="AA63" s="13"/>
      <c r="AB63" t="s">
        <v>48</v>
      </c>
    </row>
    <row r="64" spans="1:28" ht="13.5" customHeight="1" thickTop="1" thickBot="1">
      <c r="A64">
        <v>337</v>
      </c>
      <c r="B64" s="14">
        <v>40673</v>
      </c>
      <c r="C64" s="15">
        <v>1.5</v>
      </c>
      <c r="D64" s="11"/>
      <c r="E64" s="11">
        <v>5050</v>
      </c>
      <c r="F64" s="11">
        <v>1630</v>
      </c>
      <c r="G64" s="11"/>
      <c r="H64" s="11"/>
      <c r="I64" s="11"/>
      <c r="J64" s="11"/>
      <c r="K64" s="11">
        <v>3100</v>
      </c>
      <c r="L64" s="11">
        <v>3130</v>
      </c>
      <c r="M64" s="17"/>
      <c r="N64" s="17"/>
      <c r="O64" s="11"/>
      <c r="P64" s="11">
        <v>3260</v>
      </c>
      <c r="Q64" s="11">
        <v>3240</v>
      </c>
      <c r="R64" s="17"/>
      <c r="S64" s="17"/>
      <c r="T64" s="11"/>
      <c r="U64" s="11">
        <v>3300</v>
      </c>
      <c r="V64" s="11"/>
      <c r="W64" s="17"/>
      <c r="X64" s="7"/>
      <c r="Y64" s="13">
        <v>2258</v>
      </c>
      <c r="Z64" s="13"/>
      <c r="AA64" s="13"/>
      <c r="AB64" t="s">
        <v>49</v>
      </c>
    </row>
    <row r="65" spans="1:28" ht="13.5" customHeight="1" thickTop="1" thickBot="1">
      <c r="A65">
        <v>336</v>
      </c>
      <c r="B65" s="14">
        <v>40674</v>
      </c>
      <c r="C65" s="15">
        <v>2.5</v>
      </c>
      <c r="D65" s="11"/>
      <c r="E65" s="11">
        <v>5050</v>
      </c>
      <c r="F65" s="11">
        <v>1260</v>
      </c>
      <c r="G65" s="11"/>
      <c r="H65" s="11"/>
      <c r="I65" s="11"/>
      <c r="J65" s="11"/>
      <c r="K65" s="11">
        <v>3100</v>
      </c>
      <c r="L65" s="11">
        <v>3180</v>
      </c>
      <c r="M65" s="17"/>
      <c r="N65" s="17"/>
      <c r="O65" s="11"/>
      <c r="P65" s="21">
        <v>3220</v>
      </c>
      <c r="Q65" s="11">
        <v>3220</v>
      </c>
      <c r="R65" s="17"/>
      <c r="S65" s="17"/>
      <c r="T65" s="11"/>
      <c r="U65" s="11">
        <v>3300</v>
      </c>
      <c r="V65" s="11"/>
      <c r="W65" s="17"/>
      <c r="X65" s="7"/>
      <c r="Y65" s="13">
        <v>2271</v>
      </c>
      <c r="Z65" s="13"/>
      <c r="AA65" s="13"/>
      <c r="AB65" t="s">
        <v>50</v>
      </c>
    </row>
    <row r="66" spans="1:28" ht="13.5" customHeight="1" thickTop="1" thickBot="1">
      <c r="A66">
        <v>335</v>
      </c>
      <c r="B66" s="14">
        <v>40675</v>
      </c>
      <c r="C66" s="18">
        <v>27.5</v>
      </c>
      <c r="D66" s="11"/>
      <c r="E66" s="11">
        <v>5050</v>
      </c>
      <c r="F66" s="11">
        <v>1260</v>
      </c>
      <c r="G66" s="11"/>
      <c r="H66" s="11"/>
      <c r="I66" s="11"/>
      <c r="J66" s="11"/>
      <c r="K66" s="11">
        <v>3100</v>
      </c>
      <c r="L66" s="11">
        <v>3220</v>
      </c>
      <c r="M66" s="17"/>
      <c r="N66" s="17"/>
      <c r="O66" s="11"/>
      <c r="P66" s="11">
        <v>3220</v>
      </c>
      <c r="Q66" s="11">
        <v>3240</v>
      </c>
      <c r="R66" s="17"/>
      <c r="S66" s="17"/>
      <c r="T66" s="11"/>
      <c r="U66" s="11">
        <v>3350</v>
      </c>
      <c r="V66" s="11"/>
      <c r="W66" s="17"/>
      <c r="X66" s="7"/>
      <c r="Y66" s="13">
        <v>2271</v>
      </c>
      <c r="Z66" s="13"/>
      <c r="AA66" s="13"/>
      <c r="AB66" t="s">
        <v>51</v>
      </c>
    </row>
    <row r="67" spans="1:28" ht="13.5" customHeight="1" thickTop="1" thickBot="1">
      <c r="A67">
        <v>334</v>
      </c>
      <c r="B67" s="14">
        <v>40676</v>
      </c>
      <c r="C67" s="15">
        <v>1.5</v>
      </c>
      <c r="D67" s="11"/>
      <c r="E67" s="11">
        <v>5050</v>
      </c>
      <c r="F67" s="19">
        <v>1080</v>
      </c>
      <c r="G67" s="13">
        <v>3590</v>
      </c>
      <c r="H67" s="20">
        <f>G67-E67</f>
        <v>-1460</v>
      </c>
      <c r="I67" s="20"/>
      <c r="J67" s="11"/>
      <c r="K67" s="11">
        <v>3240</v>
      </c>
      <c r="L67" s="11">
        <v>3240</v>
      </c>
      <c r="M67" s="17">
        <v>3660</v>
      </c>
      <c r="N67" s="20">
        <f>M67-K67</f>
        <v>420</v>
      </c>
      <c r="O67" s="11"/>
      <c r="P67" s="11">
        <v>3240</v>
      </c>
      <c r="Q67" s="11">
        <v>3260</v>
      </c>
      <c r="R67" s="17">
        <v>3190</v>
      </c>
      <c r="S67" s="20">
        <f>R67-P67</f>
        <v>-50</v>
      </c>
      <c r="T67" s="11"/>
      <c r="U67" s="11">
        <v>3400</v>
      </c>
      <c r="V67" s="11"/>
      <c r="W67" s="17">
        <v>3470</v>
      </c>
      <c r="X67" s="20">
        <f>W67-U67</f>
        <v>70</v>
      </c>
      <c r="Y67" s="13">
        <v>2347</v>
      </c>
      <c r="Z67" s="13"/>
      <c r="AA67" s="13"/>
      <c r="AB67" t="s">
        <v>52</v>
      </c>
    </row>
    <row r="68" spans="1:28" ht="13.5" customHeight="1" thickTop="1" thickBot="1">
      <c r="A68">
        <v>333</v>
      </c>
      <c r="B68" s="14">
        <v>40677</v>
      </c>
      <c r="C68" s="15">
        <v>0</v>
      </c>
      <c r="D68" s="11"/>
      <c r="E68" s="11">
        <v>5050</v>
      </c>
      <c r="F68" s="19">
        <v>1080</v>
      </c>
      <c r="G68" s="13"/>
      <c r="H68" s="13"/>
      <c r="I68" s="13"/>
      <c r="J68" s="11"/>
      <c r="K68" s="11">
        <v>3230</v>
      </c>
      <c r="L68" s="11">
        <v>3240</v>
      </c>
      <c r="M68" s="17"/>
      <c r="N68" s="17"/>
      <c r="O68" s="11"/>
      <c r="P68" s="11">
        <v>3260</v>
      </c>
      <c r="Q68" s="11">
        <v>3280</v>
      </c>
      <c r="R68" s="17"/>
      <c r="S68" s="17"/>
      <c r="T68" s="11"/>
      <c r="U68" s="11">
        <v>3400</v>
      </c>
      <c r="V68" s="11"/>
      <c r="W68" s="17"/>
      <c r="X68" s="7"/>
      <c r="Y68" s="13">
        <v>2463</v>
      </c>
      <c r="Z68" s="13"/>
      <c r="AA68" s="13"/>
    </row>
    <row r="69" spans="1:28" ht="13.5" customHeight="1" thickTop="1" thickBot="1">
      <c r="A69">
        <v>332</v>
      </c>
      <c r="B69" s="14">
        <v>40678</v>
      </c>
      <c r="C69" s="15">
        <v>0</v>
      </c>
      <c r="D69" s="11"/>
      <c r="E69" s="11">
        <v>5050</v>
      </c>
      <c r="F69" s="11">
        <v>1090</v>
      </c>
      <c r="G69" s="11"/>
      <c r="H69" s="11"/>
      <c r="I69" s="11"/>
      <c r="J69" s="11"/>
      <c r="K69" s="11">
        <v>3230</v>
      </c>
      <c r="L69" s="11">
        <v>3240</v>
      </c>
      <c r="M69" s="17"/>
      <c r="N69" s="17"/>
      <c r="O69" s="11"/>
      <c r="P69" s="11">
        <v>3280</v>
      </c>
      <c r="Q69" s="11">
        <v>3300</v>
      </c>
      <c r="R69" s="17"/>
      <c r="S69" s="17"/>
      <c r="T69" s="11"/>
      <c r="U69" s="11">
        <v>3400</v>
      </c>
      <c r="V69" s="11"/>
      <c r="W69" s="17"/>
      <c r="X69" s="7"/>
      <c r="Y69" s="13">
        <v>2578</v>
      </c>
      <c r="Z69" s="13"/>
      <c r="AA69" s="13"/>
      <c r="AB69" t="s">
        <v>53</v>
      </c>
    </row>
    <row r="70" spans="1:28" ht="13.5" customHeight="1" thickTop="1" thickBot="1">
      <c r="A70">
        <v>331</v>
      </c>
      <c r="B70" s="14">
        <v>40679</v>
      </c>
      <c r="C70" s="15">
        <v>0</v>
      </c>
      <c r="D70" s="11"/>
      <c r="E70" s="11">
        <v>5050</v>
      </c>
      <c r="F70" s="11">
        <v>1090</v>
      </c>
      <c r="G70" s="11"/>
      <c r="H70" s="11"/>
      <c r="I70" s="11"/>
      <c r="J70" s="11"/>
      <c r="K70" s="11">
        <v>3230</v>
      </c>
      <c r="L70" s="11">
        <v>3240</v>
      </c>
      <c r="M70" s="17"/>
      <c r="N70" s="17"/>
      <c r="O70" s="11"/>
      <c r="P70" s="11">
        <v>3310</v>
      </c>
      <c r="Q70" s="11">
        <v>3330</v>
      </c>
      <c r="R70" s="17"/>
      <c r="S70" s="17"/>
      <c r="T70" s="11"/>
      <c r="U70" s="11">
        <v>3450</v>
      </c>
      <c r="V70" s="11"/>
      <c r="W70" s="17"/>
      <c r="X70" s="7"/>
      <c r="Y70" s="13">
        <v>2696</v>
      </c>
      <c r="Z70" s="13"/>
      <c r="AA70" s="13"/>
    </row>
    <row r="71" spans="1:28" ht="13.5" customHeight="1" thickTop="1" thickBot="1">
      <c r="A71">
        <v>330</v>
      </c>
      <c r="B71" s="14">
        <v>40680</v>
      </c>
      <c r="C71" s="15">
        <v>0</v>
      </c>
      <c r="D71" s="11"/>
      <c r="E71" s="11">
        <v>5050</v>
      </c>
      <c r="F71" s="11">
        <v>1090</v>
      </c>
      <c r="G71" s="11"/>
      <c r="H71" s="11"/>
      <c r="I71" s="11"/>
      <c r="J71" s="11"/>
      <c r="K71" s="11">
        <v>3230</v>
      </c>
      <c r="L71" s="11">
        <v>3240</v>
      </c>
      <c r="M71" s="17"/>
      <c r="N71" s="17"/>
      <c r="O71" s="11"/>
      <c r="P71" s="11">
        <v>3340</v>
      </c>
      <c r="Q71" s="11">
        <v>3350</v>
      </c>
      <c r="R71" s="17"/>
      <c r="S71" s="17"/>
      <c r="T71" s="11"/>
      <c r="U71" s="11">
        <v>3450</v>
      </c>
      <c r="V71" s="11"/>
      <c r="W71" s="17"/>
      <c r="X71" s="7"/>
      <c r="Y71" s="13">
        <v>2812</v>
      </c>
      <c r="Z71" s="13"/>
      <c r="AA71" s="13"/>
    </row>
    <row r="72" spans="1:28" ht="13.5" customHeight="1" thickTop="1" thickBot="1">
      <c r="A72">
        <v>329</v>
      </c>
      <c r="B72" s="14">
        <v>40681</v>
      </c>
      <c r="C72" s="15">
        <v>0</v>
      </c>
      <c r="D72" s="11"/>
      <c r="E72" s="11">
        <v>5050</v>
      </c>
      <c r="F72" s="11">
        <v>1020</v>
      </c>
      <c r="G72" s="11"/>
      <c r="H72" s="11"/>
      <c r="I72" s="11"/>
      <c r="J72" s="11"/>
      <c r="K72" s="11">
        <v>3230</v>
      </c>
      <c r="L72" s="11">
        <v>3240</v>
      </c>
      <c r="M72" s="17"/>
      <c r="N72" s="17"/>
      <c r="O72" s="11"/>
      <c r="P72" s="11">
        <v>3340</v>
      </c>
      <c r="Q72" s="11">
        <v>3360</v>
      </c>
      <c r="R72" s="17"/>
      <c r="S72" s="17"/>
      <c r="T72" s="11"/>
      <c r="U72" s="11">
        <v>3450</v>
      </c>
      <c r="V72" s="11"/>
      <c r="W72" s="17"/>
      <c r="X72" s="7"/>
      <c r="Y72" s="7"/>
      <c r="Z72" s="7"/>
      <c r="AA72" s="13"/>
    </row>
    <row r="73" spans="1:28" ht="13.5" customHeight="1" thickTop="1" thickBot="1">
      <c r="A73">
        <v>328</v>
      </c>
      <c r="B73" s="14">
        <v>40682</v>
      </c>
      <c r="C73" s="15">
        <v>0</v>
      </c>
      <c r="D73" s="11"/>
      <c r="E73" s="11">
        <v>5050</v>
      </c>
      <c r="F73" s="11">
        <v>1020</v>
      </c>
      <c r="G73" s="11"/>
      <c r="H73" s="11"/>
      <c r="I73" s="11"/>
      <c r="J73" s="11"/>
      <c r="K73" s="11">
        <v>3230</v>
      </c>
      <c r="L73" s="11">
        <v>3240</v>
      </c>
      <c r="M73" s="17"/>
      <c r="N73" s="17"/>
      <c r="O73" s="11"/>
      <c r="P73" s="11">
        <v>3340</v>
      </c>
      <c r="Q73" s="11">
        <v>3360</v>
      </c>
      <c r="R73" s="17"/>
      <c r="S73" s="17"/>
      <c r="T73" s="11"/>
      <c r="U73" s="11">
        <v>3450</v>
      </c>
      <c r="V73" s="11"/>
      <c r="W73" s="17"/>
      <c r="X73" s="7"/>
      <c r="Y73" s="13">
        <v>3043</v>
      </c>
      <c r="Z73" s="13">
        <v>663</v>
      </c>
      <c r="AA73" s="13"/>
    </row>
    <row r="74" spans="1:28" ht="13.5" customHeight="1" thickTop="1" thickBot="1">
      <c r="A74">
        <v>327</v>
      </c>
      <c r="B74" s="14">
        <v>40683</v>
      </c>
      <c r="C74" s="15">
        <v>0</v>
      </c>
      <c r="D74" s="11"/>
      <c r="E74" s="11">
        <v>5050</v>
      </c>
      <c r="F74" s="11">
        <v>1020</v>
      </c>
      <c r="G74" s="11">
        <v>3200</v>
      </c>
      <c r="H74" s="20">
        <f>G74-E74</f>
        <v>-1850</v>
      </c>
      <c r="I74" s="20"/>
      <c r="J74" s="11"/>
      <c r="K74" s="11">
        <v>3230</v>
      </c>
      <c r="L74" s="11">
        <v>3230</v>
      </c>
      <c r="M74" s="17">
        <v>3440</v>
      </c>
      <c r="N74" s="20">
        <f>M74-K74</f>
        <v>210</v>
      </c>
      <c r="O74" s="11"/>
      <c r="P74" s="11">
        <v>3330</v>
      </c>
      <c r="Q74" s="11">
        <v>3350</v>
      </c>
      <c r="R74" s="17">
        <v>3180</v>
      </c>
      <c r="S74" s="20">
        <f>R74-P74</f>
        <v>-150</v>
      </c>
      <c r="T74" s="11"/>
      <c r="U74" s="11">
        <v>3450</v>
      </c>
      <c r="V74" s="11"/>
      <c r="W74" s="17">
        <v>3500</v>
      </c>
      <c r="X74" s="20">
        <f>W74-U74</f>
        <v>50</v>
      </c>
      <c r="Y74" s="13">
        <v>3163</v>
      </c>
      <c r="Z74" s="13">
        <v>1087</v>
      </c>
      <c r="AA74" s="13"/>
    </row>
    <row r="75" spans="1:28" ht="13.5" customHeight="1" thickTop="1" thickBot="1">
      <c r="A75">
        <v>326</v>
      </c>
      <c r="B75" s="14">
        <v>40684</v>
      </c>
      <c r="C75" s="15">
        <v>0</v>
      </c>
      <c r="D75" s="11"/>
      <c r="E75" s="11">
        <v>5050</v>
      </c>
      <c r="F75" s="11">
        <v>1020</v>
      </c>
      <c r="G75" s="11"/>
      <c r="H75" s="11"/>
      <c r="I75" s="11"/>
      <c r="J75" s="11"/>
      <c r="K75" s="11">
        <v>3230</v>
      </c>
      <c r="L75" s="11">
        <v>3240</v>
      </c>
      <c r="M75" s="17"/>
      <c r="N75" s="17"/>
      <c r="O75" s="11"/>
      <c r="P75" s="11">
        <v>3330</v>
      </c>
      <c r="Q75" s="11">
        <v>3350</v>
      </c>
      <c r="R75" s="17"/>
      <c r="S75" s="17"/>
      <c r="T75" s="11"/>
      <c r="U75" s="11">
        <v>3450</v>
      </c>
      <c r="V75" s="11"/>
      <c r="W75" s="17"/>
      <c r="X75" s="7"/>
      <c r="Y75" s="13">
        <v>3281</v>
      </c>
      <c r="Z75" s="13">
        <v>1505</v>
      </c>
      <c r="AA75" s="13"/>
    </row>
    <row r="76" spans="1:28" ht="13.5" customHeight="1" thickTop="1" thickBot="1">
      <c r="A76">
        <v>325</v>
      </c>
      <c r="B76" s="14">
        <v>40685</v>
      </c>
      <c r="C76" s="15">
        <v>2.5</v>
      </c>
      <c r="D76" s="11"/>
      <c r="E76" s="11">
        <v>5050</v>
      </c>
      <c r="F76" s="11">
        <v>1020</v>
      </c>
      <c r="G76" s="11"/>
      <c r="H76" s="11"/>
      <c r="I76" s="11"/>
      <c r="J76" s="11"/>
      <c r="K76" s="11">
        <v>3230</v>
      </c>
      <c r="L76" s="11">
        <v>3240</v>
      </c>
      <c r="M76" s="17"/>
      <c r="N76" s="17"/>
      <c r="O76" s="11"/>
      <c r="P76" s="11">
        <v>3330</v>
      </c>
      <c r="Q76" s="11">
        <v>3360</v>
      </c>
      <c r="R76" s="17"/>
      <c r="S76" s="17"/>
      <c r="T76" s="11"/>
      <c r="U76" s="11">
        <v>3450</v>
      </c>
      <c r="V76" s="11"/>
      <c r="W76" s="17"/>
      <c r="X76" s="7"/>
      <c r="Y76" s="13">
        <v>3401</v>
      </c>
      <c r="Z76" s="13">
        <v>1918</v>
      </c>
      <c r="AA76" s="13"/>
    </row>
    <row r="77" spans="1:28" ht="13.5" customHeight="1" thickTop="1" thickBot="1">
      <c r="A77">
        <v>324</v>
      </c>
      <c r="B77" s="14">
        <v>40686</v>
      </c>
      <c r="C77" s="15">
        <v>0</v>
      </c>
      <c r="D77" s="11"/>
      <c r="E77" s="11">
        <v>5050</v>
      </c>
      <c r="F77" s="11">
        <v>1020</v>
      </c>
      <c r="G77" s="11"/>
      <c r="H77" s="11"/>
      <c r="I77" s="11"/>
      <c r="J77" s="11"/>
      <c r="K77" s="11">
        <v>3230</v>
      </c>
      <c r="L77" s="11">
        <v>3230</v>
      </c>
      <c r="M77" s="17"/>
      <c r="N77" s="17"/>
      <c r="O77" s="11"/>
      <c r="P77" s="11">
        <v>3330</v>
      </c>
      <c r="Q77" s="11">
        <v>3350</v>
      </c>
      <c r="R77" s="17"/>
      <c r="S77" s="17"/>
      <c r="T77" s="11"/>
      <c r="U77" s="11">
        <v>3480</v>
      </c>
      <c r="V77" s="11"/>
      <c r="W77" s="17"/>
      <c r="X77" s="7"/>
      <c r="Y77" s="13">
        <v>3520</v>
      </c>
      <c r="Z77" s="13">
        <v>2326</v>
      </c>
      <c r="AA77" s="13"/>
    </row>
    <row r="78" spans="1:28" ht="13.5" customHeight="1" thickTop="1" thickBot="1">
      <c r="A78">
        <v>323</v>
      </c>
      <c r="B78" s="14">
        <v>40687</v>
      </c>
      <c r="C78" s="15">
        <v>0</v>
      </c>
      <c r="D78" s="11"/>
      <c r="E78" s="11">
        <v>5050</v>
      </c>
      <c r="F78" s="11">
        <v>1020</v>
      </c>
      <c r="G78" s="11"/>
      <c r="H78" s="11"/>
      <c r="I78" s="11"/>
      <c r="J78" s="11"/>
      <c r="K78" s="11">
        <v>3220</v>
      </c>
      <c r="L78" s="11">
        <v>3220</v>
      </c>
      <c r="M78" s="17"/>
      <c r="N78" s="17"/>
      <c r="O78" s="11"/>
      <c r="P78" s="11">
        <v>3340</v>
      </c>
      <c r="Q78" s="11">
        <v>3350</v>
      </c>
      <c r="R78" s="17"/>
      <c r="S78" s="17"/>
      <c r="T78" s="11"/>
      <c r="U78" s="11">
        <v>3480</v>
      </c>
      <c r="V78" s="11"/>
      <c r="W78" s="17"/>
      <c r="X78" s="7"/>
      <c r="Y78" s="13">
        <v>3639</v>
      </c>
      <c r="Z78" s="13">
        <v>2712</v>
      </c>
      <c r="AA78" s="13"/>
    </row>
    <row r="79" spans="1:28" ht="13.5" customHeight="1" thickTop="1" thickBot="1">
      <c r="A79">
        <v>322</v>
      </c>
      <c r="B79" s="14">
        <v>40688</v>
      </c>
      <c r="C79" s="15">
        <v>0</v>
      </c>
      <c r="D79" s="11"/>
      <c r="E79" s="11">
        <v>5050</v>
      </c>
      <c r="F79" s="11">
        <v>1020</v>
      </c>
      <c r="G79" s="11"/>
      <c r="H79" s="11"/>
      <c r="I79" s="11"/>
      <c r="J79" s="11"/>
      <c r="K79" s="11">
        <v>3212</v>
      </c>
      <c r="L79" s="11">
        <v>3242</v>
      </c>
      <c r="M79" s="17"/>
      <c r="N79" s="17"/>
      <c r="O79" s="11"/>
      <c r="P79" s="11">
        <v>3475</v>
      </c>
      <c r="Q79" s="11">
        <v>3490</v>
      </c>
      <c r="R79" s="17"/>
      <c r="S79" s="17"/>
      <c r="T79" s="11"/>
      <c r="U79" s="11">
        <v>3471</v>
      </c>
      <c r="V79" s="11"/>
      <c r="W79" s="17"/>
      <c r="X79" s="7"/>
      <c r="Y79" s="13">
        <v>3761</v>
      </c>
      <c r="Z79" s="13">
        <v>3080</v>
      </c>
      <c r="AA79" s="13"/>
      <c r="AB79" t="s">
        <v>54</v>
      </c>
    </row>
    <row r="80" spans="1:28" ht="13.5" customHeight="1" thickTop="1" thickBot="1">
      <c r="A80">
        <v>321</v>
      </c>
      <c r="B80" s="14">
        <v>40689</v>
      </c>
      <c r="C80" s="15">
        <v>0</v>
      </c>
      <c r="D80" s="11"/>
      <c r="E80" s="11">
        <v>5050</v>
      </c>
      <c r="F80" s="11">
        <v>850</v>
      </c>
      <c r="G80" s="11"/>
      <c r="H80" s="11"/>
      <c r="I80" s="11"/>
      <c r="J80" s="11"/>
      <c r="K80" s="11">
        <v>3223</v>
      </c>
      <c r="L80" s="11">
        <v>3259</v>
      </c>
      <c r="M80" s="17"/>
      <c r="N80" s="17"/>
      <c r="O80" s="11"/>
      <c r="P80" s="11">
        <v>3512</v>
      </c>
      <c r="Q80" s="11">
        <v>3516</v>
      </c>
      <c r="R80" s="17"/>
      <c r="S80" s="17"/>
      <c r="T80" s="11"/>
      <c r="U80" s="11">
        <v>3494</v>
      </c>
      <c r="V80" s="11"/>
      <c r="W80" s="17"/>
      <c r="X80" s="7"/>
      <c r="Y80" s="13">
        <v>3842</v>
      </c>
      <c r="Z80" s="13">
        <v>3060</v>
      </c>
      <c r="AA80" s="13"/>
      <c r="AB80" t="s">
        <v>55</v>
      </c>
    </row>
    <row r="81" spans="1:28" ht="13.5" customHeight="1" thickTop="1" thickBot="1">
      <c r="A81">
        <v>320</v>
      </c>
      <c r="B81" s="14">
        <v>40690</v>
      </c>
      <c r="C81" s="15">
        <v>0</v>
      </c>
      <c r="D81" s="11"/>
      <c r="E81" s="22">
        <v>4920</v>
      </c>
      <c r="F81" s="11">
        <v>850</v>
      </c>
      <c r="G81" s="11">
        <v>3190</v>
      </c>
      <c r="H81" s="20">
        <f>G81-E81</f>
        <v>-1730</v>
      </c>
      <c r="I81" s="20"/>
      <c r="J81" s="11"/>
      <c r="K81" s="11">
        <v>3322</v>
      </c>
      <c r="L81" s="11">
        <v>3359</v>
      </c>
      <c r="M81" s="17">
        <v>3560</v>
      </c>
      <c r="N81" s="20">
        <f>M81-K81</f>
        <v>238</v>
      </c>
      <c r="O81" s="11"/>
      <c r="P81" s="11">
        <v>3542</v>
      </c>
      <c r="Q81" s="11">
        <v>3544</v>
      </c>
      <c r="R81" s="17">
        <v>3170</v>
      </c>
      <c r="S81" s="20">
        <f>R81-P81</f>
        <v>-372</v>
      </c>
      <c r="T81" s="11"/>
      <c r="U81" s="11">
        <v>3520</v>
      </c>
      <c r="V81" s="11"/>
      <c r="W81" s="17">
        <v>3540</v>
      </c>
      <c r="X81" s="20">
        <f>W81-U81</f>
        <v>20</v>
      </c>
      <c r="Y81" s="13">
        <v>3891</v>
      </c>
      <c r="Z81" s="13">
        <v>3002</v>
      </c>
      <c r="AA81" s="13"/>
    </row>
    <row r="82" spans="1:28" ht="13.5" customHeight="1" thickTop="1" thickBot="1">
      <c r="A82">
        <v>319</v>
      </c>
      <c r="B82" s="14">
        <v>40691</v>
      </c>
      <c r="C82" s="15">
        <v>0</v>
      </c>
      <c r="D82" s="7">
        <v>4275</v>
      </c>
      <c r="E82" s="11">
        <v>4920</v>
      </c>
      <c r="F82" s="11">
        <v>850</v>
      </c>
      <c r="G82" s="11"/>
      <c r="H82" s="11"/>
      <c r="I82" s="11">
        <f>D82-K82</f>
        <v>893</v>
      </c>
      <c r="J82" s="11"/>
      <c r="K82" s="11">
        <v>3382</v>
      </c>
      <c r="L82" s="11">
        <v>3424</v>
      </c>
      <c r="M82" s="17"/>
      <c r="N82" s="17"/>
      <c r="O82" s="11"/>
      <c r="P82" s="11">
        <v>3570</v>
      </c>
      <c r="Q82" s="11">
        <v>3569</v>
      </c>
      <c r="R82" s="17"/>
      <c r="S82" s="17"/>
      <c r="T82" s="11"/>
      <c r="U82" s="11">
        <v>3547</v>
      </c>
      <c r="V82" s="11"/>
      <c r="W82" s="17"/>
      <c r="X82" s="7"/>
      <c r="Y82" s="13">
        <v>3891</v>
      </c>
      <c r="Z82" s="13">
        <v>2949</v>
      </c>
      <c r="AA82" s="13"/>
    </row>
    <row r="83" spans="1:28" ht="13.5" customHeight="1" thickTop="1" thickBot="1">
      <c r="A83">
        <v>318</v>
      </c>
      <c r="B83" s="14">
        <v>40692</v>
      </c>
      <c r="C83" s="18">
        <v>31.5</v>
      </c>
      <c r="D83" s="7">
        <v>4286</v>
      </c>
      <c r="E83" s="11">
        <v>4920</v>
      </c>
      <c r="F83" s="11">
        <v>850</v>
      </c>
      <c r="G83" s="11"/>
      <c r="H83" s="11"/>
      <c r="I83" s="11">
        <f t="shared" ref="I83:I146" si="1">D83-K83</f>
        <v>866</v>
      </c>
      <c r="J83" s="11"/>
      <c r="K83" s="11">
        <v>3420</v>
      </c>
      <c r="L83" s="11">
        <v>3458</v>
      </c>
      <c r="M83" s="17"/>
      <c r="N83" s="17"/>
      <c r="O83" s="11"/>
      <c r="P83" s="11">
        <v>3598</v>
      </c>
      <c r="Q83" s="11">
        <v>3597</v>
      </c>
      <c r="R83" s="17"/>
      <c r="S83" s="17"/>
      <c r="T83" s="11"/>
      <c r="U83" s="11">
        <v>3547</v>
      </c>
      <c r="V83" s="11"/>
      <c r="W83" s="17"/>
      <c r="X83" s="7"/>
      <c r="Y83" s="13">
        <v>3891</v>
      </c>
      <c r="Z83" s="13">
        <v>2901</v>
      </c>
      <c r="AA83" s="13"/>
    </row>
    <row r="84" spans="1:28" ht="13.5" customHeight="1" thickTop="1" thickBot="1">
      <c r="A84">
        <v>317</v>
      </c>
      <c r="B84" s="14">
        <v>40693</v>
      </c>
      <c r="C84" s="23">
        <v>112</v>
      </c>
      <c r="D84" s="7">
        <v>4484</v>
      </c>
      <c r="E84" s="11">
        <v>4920</v>
      </c>
      <c r="F84" s="11">
        <v>850</v>
      </c>
      <c r="G84" s="19">
        <v>7290</v>
      </c>
      <c r="H84" s="20">
        <f>G84-E84</f>
        <v>2370</v>
      </c>
      <c r="I84" s="11">
        <f t="shared" si="1"/>
        <v>1003</v>
      </c>
      <c r="J84" s="11"/>
      <c r="K84" s="11">
        <v>3481</v>
      </c>
      <c r="L84" s="11">
        <v>3520</v>
      </c>
      <c r="M84" s="24">
        <v>5410</v>
      </c>
      <c r="N84" s="20">
        <f>M84-K84</f>
        <v>1929</v>
      </c>
      <c r="O84" s="11"/>
      <c r="P84" s="11">
        <v>3640</v>
      </c>
      <c r="Q84" s="11">
        <v>3641</v>
      </c>
      <c r="R84" s="17">
        <v>3560</v>
      </c>
      <c r="S84" s="20">
        <f>R84-P84</f>
        <v>-80</v>
      </c>
      <c r="T84" s="11"/>
      <c r="U84" s="11">
        <v>3610</v>
      </c>
      <c r="V84" s="11"/>
      <c r="W84" s="17">
        <v>3660</v>
      </c>
      <c r="X84" s="20">
        <f>W84-U84</f>
        <v>50</v>
      </c>
      <c r="Y84" s="13">
        <v>3892</v>
      </c>
      <c r="Z84" s="13">
        <v>2866</v>
      </c>
      <c r="AA84" s="13"/>
    </row>
    <row r="85" spans="1:28" ht="13.5" customHeight="1" thickTop="1" thickBot="1">
      <c r="A85">
        <v>316</v>
      </c>
      <c r="B85" s="14">
        <v>40694</v>
      </c>
      <c r="C85" s="15">
        <v>1.5</v>
      </c>
      <c r="D85" s="8">
        <v>4880</v>
      </c>
      <c r="E85" s="11">
        <v>4920</v>
      </c>
      <c r="F85" s="11">
        <v>850</v>
      </c>
      <c r="G85" s="11"/>
      <c r="H85" s="11"/>
      <c r="I85" s="11">
        <f t="shared" si="1"/>
        <v>1313</v>
      </c>
      <c r="J85" s="11"/>
      <c r="K85" s="11">
        <v>3567</v>
      </c>
      <c r="L85" s="11">
        <v>3606</v>
      </c>
      <c r="M85" s="17"/>
      <c r="N85" s="17"/>
      <c r="O85" s="11"/>
      <c r="P85" s="11">
        <v>3696</v>
      </c>
      <c r="Q85" s="11">
        <v>3706</v>
      </c>
      <c r="R85" s="17"/>
      <c r="S85" s="17"/>
      <c r="T85" s="11"/>
      <c r="U85" s="11">
        <v>3669</v>
      </c>
      <c r="V85" s="11"/>
      <c r="W85" s="17"/>
      <c r="X85" s="7"/>
      <c r="Y85" s="13">
        <v>3892</v>
      </c>
      <c r="Z85" s="13">
        <v>2847</v>
      </c>
      <c r="AA85" s="13"/>
    </row>
    <row r="86" spans="1:28" ht="13.5" customHeight="1" thickTop="1" thickBot="1">
      <c r="A86">
        <v>315</v>
      </c>
      <c r="B86" s="14">
        <v>40695</v>
      </c>
      <c r="C86" s="15">
        <v>0.5</v>
      </c>
      <c r="D86" s="7">
        <v>4859</v>
      </c>
      <c r="E86" s="11">
        <v>4920</v>
      </c>
      <c r="F86" s="11">
        <v>850</v>
      </c>
      <c r="G86" s="25"/>
      <c r="H86" s="11"/>
      <c r="I86" s="11">
        <f t="shared" si="1"/>
        <v>1232</v>
      </c>
      <c r="J86" s="11"/>
      <c r="K86" s="11">
        <v>3627</v>
      </c>
      <c r="L86" s="11">
        <v>3668</v>
      </c>
      <c r="M86" s="26"/>
      <c r="N86" s="17"/>
      <c r="O86" s="11"/>
      <c r="P86" s="11">
        <v>3720</v>
      </c>
      <c r="Q86" s="11">
        <v>3735</v>
      </c>
      <c r="R86" s="26"/>
      <c r="S86" s="17"/>
      <c r="T86" s="11"/>
      <c r="U86" s="11">
        <v>3698</v>
      </c>
      <c r="V86" s="11"/>
      <c r="W86" s="17"/>
      <c r="X86" s="7"/>
      <c r="Y86" s="13">
        <v>3893</v>
      </c>
      <c r="Z86" s="13">
        <v>2853</v>
      </c>
      <c r="AA86" s="13"/>
    </row>
    <row r="87" spans="1:28" ht="13.5" customHeight="1" thickTop="1" thickBot="1">
      <c r="A87">
        <v>314</v>
      </c>
      <c r="B87" s="14">
        <v>40696</v>
      </c>
      <c r="C87" s="15">
        <v>0.5</v>
      </c>
      <c r="D87" s="7">
        <v>4780</v>
      </c>
      <c r="E87" s="11">
        <v>4920</v>
      </c>
      <c r="F87" s="11">
        <v>850</v>
      </c>
      <c r="G87" s="25"/>
      <c r="H87" s="11"/>
      <c r="I87" s="11">
        <f t="shared" si="1"/>
        <v>1095</v>
      </c>
      <c r="J87" s="11"/>
      <c r="K87" s="11">
        <v>3685</v>
      </c>
      <c r="L87" s="11">
        <v>3723</v>
      </c>
      <c r="M87" s="26"/>
      <c r="N87" s="17"/>
      <c r="O87" s="11"/>
      <c r="P87" s="11">
        <v>3744</v>
      </c>
      <c r="Q87" s="11">
        <v>3761</v>
      </c>
      <c r="R87" s="26"/>
      <c r="S87" s="17"/>
      <c r="T87" s="11"/>
      <c r="U87" s="11">
        <v>3724</v>
      </c>
      <c r="V87" s="11"/>
      <c r="W87" s="17"/>
      <c r="X87" s="7"/>
      <c r="Y87" s="13">
        <v>3894</v>
      </c>
      <c r="Z87" s="13">
        <v>2870</v>
      </c>
      <c r="AA87" s="13"/>
    </row>
    <row r="88" spans="1:28" ht="13.5" customHeight="1" thickTop="1" thickBot="1">
      <c r="A88">
        <v>313</v>
      </c>
      <c r="B88" s="14">
        <v>40697</v>
      </c>
      <c r="C88" s="15">
        <v>0</v>
      </c>
      <c r="D88" s="7">
        <v>4695</v>
      </c>
      <c r="E88" s="11">
        <v>4920</v>
      </c>
      <c r="F88" s="11">
        <v>850</v>
      </c>
      <c r="G88" s="27">
        <v>3920</v>
      </c>
      <c r="H88" s="20">
        <f>G88-E88</f>
        <v>-1000</v>
      </c>
      <c r="I88" s="11">
        <f t="shared" si="1"/>
        <v>953</v>
      </c>
      <c r="J88" s="11"/>
      <c r="K88" s="11">
        <v>3742</v>
      </c>
      <c r="L88" s="11">
        <v>3782</v>
      </c>
      <c r="M88" s="26">
        <v>4150</v>
      </c>
      <c r="N88" s="20">
        <f>M88-K88</f>
        <v>408</v>
      </c>
      <c r="O88" s="11"/>
      <c r="P88" s="11">
        <v>3767</v>
      </c>
      <c r="Q88" s="11">
        <v>3782</v>
      </c>
      <c r="R88" s="26">
        <v>3900</v>
      </c>
      <c r="S88" s="20">
        <f>R88-P88</f>
        <v>133</v>
      </c>
      <c r="T88" s="11"/>
      <c r="U88" s="11">
        <v>3758</v>
      </c>
      <c r="V88" s="11"/>
      <c r="W88" s="26">
        <v>3900</v>
      </c>
      <c r="X88" s="20">
        <f>W88-U88</f>
        <v>142</v>
      </c>
      <c r="Y88" s="13">
        <v>3894</v>
      </c>
      <c r="Z88" s="13">
        <v>2890</v>
      </c>
      <c r="AA88" s="13"/>
      <c r="AB88" t="s">
        <v>56</v>
      </c>
    </row>
    <row r="89" spans="1:28" ht="13.5" customHeight="1" thickTop="1" thickBot="1">
      <c r="A89">
        <v>312</v>
      </c>
      <c r="B89" s="14">
        <v>40698</v>
      </c>
      <c r="C89" s="15">
        <v>0</v>
      </c>
      <c r="D89" s="7">
        <v>4624</v>
      </c>
      <c r="E89" s="11">
        <v>4920</v>
      </c>
      <c r="F89" s="11">
        <v>850</v>
      </c>
      <c r="G89" s="27"/>
      <c r="H89" s="11"/>
      <c r="I89" s="11">
        <f t="shared" si="1"/>
        <v>894</v>
      </c>
      <c r="J89" s="11"/>
      <c r="K89" s="11">
        <v>3730</v>
      </c>
      <c r="L89" s="11">
        <v>3768</v>
      </c>
      <c r="M89" s="26"/>
      <c r="N89" s="17"/>
      <c r="O89" s="11"/>
      <c r="P89" s="11">
        <v>3789</v>
      </c>
      <c r="Q89" s="11">
        <v>3803</v>
      </c>
      <c r="R89" s="26"/>
      <c r="S89" s="17"/>
      <c r="T89" s="11"/>
      <c r="U89" s="11">
        <v>3772</v>
      </c>
      <c r="V89" s="11"/>
      <c r="W89" s="26"/>
      <c r="X89" s="7"/>
      <c r="Y89" s="13">
        <v>3895</v>
      </c>
      <c r="Z89" s="13">
        <v>2910</v>
      </c>
      <c r="AA89" s="13"/>
      <c r="AB89" t="s">
        <v>57</v>
      </c>
    </row>
    <row r="90" spans="1:28" ht="13.5" customHeight="1" thickTop="1" thickBot="1">
      <c r="A90">
        <v>311</v>
      </c>
      <c r="B90" s="14">
        <v>40699</v>
      </c>
      <c r="C90" s="15">
        <v>1</v>
      </c>
      <c r="D90" s="7">
        <v>4569</v>
      </c>
      <c r="E90" s="11">
        <v>4920</v>
      </c>
      <c r="F90" s="11">
        <v>850</v>
      </c>
      <c r="G90" s="27"/>
      <c r="H90" s="11"/>
      <c r="I90" s="11">
        <f t="shared" si="1"/>
        <v>798</v>
      </c>
      <c r="J90" s="11"/>
      <c r="K90" s="11">
        <v>3771</v>
      </c>
      <c r="L90" s="11">
        <v>3806</v>
      </c>
      <c r="M90" s="26"/>
      <c r="N90" s="17"/>
      <c r="O90" s="11"/>
      <c r="P90" s="11">
        <v>3813</v>
      </c>
      <c r="Q90" s="11">
        <v>3824</v>
      </c>
      <c r="R90" s="26"/>
      <c r="S90" s="17"/>
      <c r="T90" s="11"/>
      <c r="U90" s="11">
        <v>3798</v>
      </c>
      <c r="V90" s="11"/>
      <c r="W90" s="26"/>
      <c r="X90" s="7"/>
      <c r="Y90" s="13">
        <v>3965</v>
      </c>
      <c r="Z90" s="13">
        <v>2929</v>
      </c>
      <c r="AA90" s="13"/>
    </row>
    <row r="91" spans="1:28" ht="13.5" customHeight="1" thickTop="1" thickBot="1">
      <c r="A91">
        <v>310</v>
      </c>
      <c r="B91" s="14">
        <v>40700</v>
      </c>
      <c r="C91" s="15">
        <v>0.5</v>
      </c>
      <c r="D91" s="7">
        <v>4542</v>
      </c>
      <c r="E91" s="11">
        <v>4920</v>
      </c>
      <c r="F91" s="11">
        <v>850</v>
      </c>
      <c r="G91" s="27"/>
      <c r="H91" s="11"/>
      <c r="I91" s="11">
        <f t="shared" si="1"/>
        <v>775</v>
      </c>
      <c r="J91" s="11"/>
      <c r="K91" s="11">
        <v>3767</v>
      </c>
      <c r="L91" s="11">
        <v>3799</v>
      </c>
      <c r="M91" s="26"/>
      <c r="N91" s="17"/>
      <c r="O91" s="11"/>
      <c r="P91" s="11">
        <v>3806</v>
      </c>
      <c r="Q91" s="11">
        <v>3824</v>
      </c>
      <c r="R91" s="26"/>
      <c r="S91" s="17"/>
      <c r="T91" s="11"/>
      <c r="U91" s="11">
        <v>3818</v>
      </c>
      <c r="V91" s="11"/>
      <c r="W91" s="26"/>
      <c r="X91" s="7"/>
      <c r="Y91" s="13">
        <v>4138</v>
      </c>
      <c r="Z91" s="13">
        <v>2947</v>
      </c>
      <c r="AA91" s="13"/>
    </row>
    <row r="92" spans="1:28" ht="13.5" customHeight="1" thickTop="1" thickBot="1">
      <c r="A92">
        <v>309</v>
      </c>
      <c r="B92" s="14">
        <v>40701</v>
      </c>
      <c r="C92" s="15">
        <v>0</v>
      </c>
      <c r="D92" s="7">
        <v>4519</v>
      </c>
      <c r="E92" s="11">
        <v>4920</v>
      </c>
      <c r="F92" s="11">
        <v>850</v>
      </c>
      <c r="G92" s="27"/>
      <c r="H92" s="11"/>
      <c r="I92" s="11">
        <f t="shared" si="1"/>
        <v>755</v>
      </c>
      <c r="J92" s="11"/>
      <c r="K92" s="11">
        <v>3764</v>
      </c>
      <c r="L92" s="11">
        <v>3792</v>
      </c>
      <c r="M92" s="26"/>
      <c r="N92" s="17"/>
      <c r="O92" s="11"/>
      <c r="P92" s="11">
        <v>3786</v>
      </c>
      <c r="Q92" s="11">
        <v>3810</v>
      </c>
      <c r="R92" s="26"/>
      <c r="S92" s="17"/>
      <c r="T92" s="11"/>
      <c r="U92" s="11">
        <v>3795</v>
      </c>
      <c r="V92" s="11"/>
      <c r="W92" s="26"/>
      <c r="X92" s="7"/>
      <c r="Y92" s="13">
        <v>4321</v>
      </c>
      <c r="Z92" s="13">
        <v>2963</v>
      </c>
      <c r="AA92" s="13"/>
    </row>
    <row r="93" spans="1:28" ht="13.5" customHeight="1" thickTop="1" thickBot="1">
      <c r="A93">
        <v>308</v>
      </c>
      <c r="B93" s="14">
        <v>40702</v>
      </c>
      <c r="C93" s="15">
        <v>0</v>
      </c>
      <c r="D93" s="28">
        <v>4503</v>
      </c>
      <c r="E93" s="11">
        <v>4920</v>
      </c>
      <c r="F93" s="11">
        <v>850</v>
      </c>
      <c r="G93" s="27"/>
      <c r="H93" s="11"/>
      <c r="I93" s="11">
        <f t="shared" si="1"/>
        <v>749</v>
      </c>
      <c r="J93" s="11"/>
      <c r="K93" s="11">
        <v>3754</v>
      </c>
      <c r="L93" s="11">
        <v>3784</v>
      </c>
      <c r="M93" s="26"/>
      <c r="N93" s="17"/>
      <c r="O93" s="11"/>
      <c r="P93" s="11">
        <v>3768</v>
      </c>
      <c r="Q93" s="11">
        <v>3794</v>
      </c>
      <c r="R93" s="26"/>
      <c r="S93" s="17"/>
      <c r="T93" s="11"/>
      <c r="U93" s="11">
        <v>3773</v>
      </c>
      <c r="V93" s="11"/>
      <c r="W93" s="26"/>
      <c r="X93" s="7"/>
      <c r="Y93" s="13">
        <v>4507</v>
      </c>
      <c r="Z93" s="13">
        <v>2978</v>
      </c>
      <c r="AA93" s="13"/>
    </row>
    <row r="94" spans="1:28" ht="13.5" customHeight="1" thickTop="1" thickBot="1">
      <c r="A94">
        <v>307</v>
      </c>
      <c r="B94" s="14">
        <v>40703</v>
      </c>
      <c r="C94" s="15">
        <v>0</v>
      </c>
      <c r="D94" s="28">
        <v>4498</v>
      </c>
      <c r="E94" s="11">
        <v>4920</v>
      </c>
      <c r="F94" s="11">
        <v>850</v>
      </c>
      <c r="G94" s="27"/>
      <c r="H94" s="11"/>
      <c r="I94" s="11">
        <f t="shared" si="1"/>
        <v>745</v>
      </c>
      <c r="J94" s="11"/>
      <c r="K94" s="11">
        <v>3753</v>
      </c>
      <c r="L94" s="11">
        <v>3787</v>
      </c>
      <c r="M94" s="26"/>
      <c r="N94" s="17"/>
      <c r="O94" s="11"/>
      <c r="P94" s="11">
        <v>3752</v>
      </c>
      <c r="Q94" s="11">
        <v>3779</v>
      </c>
      <c r="R94" s="26"/>
      <c r="S94" s="17"/>
      <c r="T94" s="11"/>
      <c r="U94" s="11">
        <v>3759</v>
      </c>
      <c r="V94" s="11"/>
      <c r="W94" s="26"/>
      <c r="X94" s="7"/>
      <c r="Y94" s="13">
        <v>4677</v>
      </c>
      <c r="Z94" s="13">
        <v>2990</v>
      </c>
      <c r="AA94" s="13"/>
    </row>
    <row r="95" spans="1:28" ht="13.5" customHeight="1" thickTop="1" thickBot="1">
      <c r="A95">
        <v>306</v>
      </c>
      <c r="B95" s="14">
        <v>40704</v>
      </c>
      <c r="C95" s="15">
        <v>0</v>
      </c>
      <c r="D95" s="11">
        <v>4497</v>
      </c>
      <c r="E95" s="11">
        <v>4920</v>
      </c>
      <c r="F95" s="11">
        <v>850</v>
      </c>
      <c r="G95" s="27">
        <v>4210</v>
      </c>
      <c r="H95" s="20">
        <f>G95-E95</f>
        <v>-710</v>
      </c>
      <c r="I95" s="11">
        <f t="shared" si="1"/>
        <v>758</v>
      </c>
      <c r="J95" s="11"/>
      <c r="K95" s="11">
        <v>3739</v>
      </c>
      <c r="L95" s="11">
        <v>3770</v>
      </c>
      <c r="M95" s="26">
        <v>4050</v>
      </c>
      <c r="N95" s="20">
        <f>M95-K95</f>
        <v>311</v>
      </c>
      <c r="O95" s="11"/>
      <c r="P95" s="11">
        <v>3782</v>
      </c>
      <c r="Q95" s="11">
        <v>3794</v>
      </c>
      <c r="R95" s="26">
        <v>3670</v>
      </c>
      <c r="S95" s="20">
        <f>R95-P95</f>
        <v>-112</v>
      </c>
      <c r="T95" s="11"/>
      <c r="U95" s="11">
        <v>3769</v>
      </c>
      <c r="V95" s="11"/>
      <c r="W95" s="26">
        <v>3930</v>
      </c>
      <c r="X95" s="20">
        <f>W95-U95</f>
        <v>161</v>
      </c>
      <c r="Y95" s="13">
        <v>4857</v>
      </c>
      <c r="Z95" s="13">
        <v>3003</v>
      </c>
      <c r="AA95" s="13"/>
      <c r="AB95" t="s">
        <v>58</v>
      </c>
    </row>
    <row r="96" spans="1:28" ht="13.5" customHeight="1" thickTop="1" thickBot="1">
      <c r="A96">
        <v>305</v>
      </c>
      <c r="B96" s="14">
        <v>40705</v>
      </c>
      <c r="C96" s="15">
        <v>0</v>
      </c>
      <c r="D96" s="11">
        <v>4493</v>
      </c>
      <c r="E96" s="11">
        <v>4920</v>
      </c>
      <c r="F96" s="11">
        <v>850</v>
      </c>
      <c r="G96" s="27"/>
      <c r="H96" s="11"/>
      <c r="I96" s="11">
        <f t="shared" si="1"/>
        <v>768</v>
      </c>
      <c r="J96" s="11"/>
      <c r="K96" s="19">
        <v>3725</v>
      </c>
      <c r="L96" s="11">
        <v>3750</v>
      </c>
      <c r="M96" s="26"/>
      <c r="N96" s="17"/>
      <c r="O96" s="11"/>
      <c r="P96" s="11">
        <v>3805</v>
      </c>
      <c r="Q96" s="11">
        <v>3817</v>
      </c>
      <c r="R96" s="26"/>
      <c r="S96" s="17"/>
      <c r="T96" s="11"/>
      <c r="U96" s="11">
        <v>3793</v>
      </c>
      <c r="V96" s="11"/>
      <c r="W96" s="26"/>
      <c r="X96" s="7"/>
      <c r="Y96" s="13">
        <v>5085</v>
      </c>
      <c r="Z96" s="13">
        <v>3015</v>
      </c>
      <c r="AA96" s="13"/>
    </row>
    <row r="97" spans="1:28" ht="13.5" customHeight="1" thickTop="1" thickBot="1">
      <c r="A97">
        <v>304</v>
      </c>
      <c r="B97" s="14">
        <v>40706</v>
      </c>
      <c r="C97" s="15">
        <v>0.5</v>
      </c>
      <c r="D97" s="11">
        <v>4491</v>
      </c>
      <c r="E97" s="11">
        <v>4920</v>
      </c>
      <c r="F97" s="11">
        <v>850</v>
      </c>
      <c r="G97" s="27"/>
      <c r="H97" s="11"/>
      <c r="I97" s="11">
        <f t="shared" si="1"/>
        <v>782</v>
      </c>
      <c r="J97" s="11"/>
      <c r="K97" s="11">
        <v>3709</v>
      </c>
      <c r="L97" s="11">
        <v>3733</v>
      </c>
      <c r="M97" s="26"/>
      <c r="N97" s="17"/>
      <c r="O97" s="11"/>
      <c r="P97" s="11">
        <v>3795</v>
      </c>
      <c r="Q97" s="11">
        <v>3815</v>
      </c>
      <c r="R97" s="26"/>
      <c r="S97" s="17"/>
      <c r="T97" s="11"/>
      <c r="U97" s="11">
        <v>3795</v>
      </c>
      <c r="V97" s="11"/>
      <c r="W97" s="26"/>
      <c r="X97" s="7"/>
      <c r="Y97" s="13">
        <v>5325</v>
      </c>
      <c r="Z97" s="13">
        <v>3027</v>
      </c>
      <c r="AA97" s="13"/>
    </row>
    <row r="98" spans="1:28" ht="13.5" customHeight="1" thickTop="1" thickBot="1">
      <c r="A98">
        <v>303</v>
      </c>
      <c r="B98" s="14">
        <v>40707</v>
      </c>
      <c r="C98" s="15">
        <v>0.5</v>
      </c>
      <c r="D98" s="11">
        <v>4489</v>
      </c>
      <c r="E98" s="11">
        <v>4920</v>
      </c>
      <c r="F98" s="11">
        <v>850</v>
      </c>
      <c r="G98" s="27"/>
      <c r="H98" s="11"/>
      <c r="I98" s="11">
        <f t="shared" si="1"/>
        <v>795</v>
      </c>
      <c r="J98" s="11"/>
      <c r="K98" s="11">
        <v>3694</v>
      </c>
      <c r="L98" s="11">
        <v>3714</v>
      </c>
      <c r="M98" s="26"/>
      <c r="N98" s="17"/>
      <c r="O98" s="11"/>
      <c r="P98" s="11">
        <v>3810</v>
      </c>
      <c r="Q98" s="11">
        <v>3824</v>
      </c>
      <c r="R98" s="26"/>
      <c r="S98" s="17"/>
      <c r="T98" s="11"/>
      <c r="U98" s="11">
        <v>3798</v>
      </c>
      <c r="V98" s="11"/>
      <c r="W98" s="26"/>
      <c r="X98" s="7"/>
      <c r="Y98" s="13">
        <v>5515</v>
      </c>
      <c r="Z98" s="13">
        <v>3040</v>
      </c>
      <c r="AA98" s="13"/>
    </row>
    <row r="99" spans="1:28" ht="13.5" customHeight="1" thickTop="1" thickBot="1">
      <c r="A99">
        <v>302</v>
      </c>
      <c r="B99" s="14">
        <v>40708</v>
      </c>
      <c r="C99" s="15">
        <v>1.5</v>
      </c>
      <c r="D99" s="11">
        <v>4599</v>
      </c>
      <c r="E99" s="11">
        <v>4920</v>
      </c>
      <c r="F99" s="11">
        <v>850</v>
      </c>
      <c r="G99" s="27"/>
      <c r="H99" s="11"/>
      <c r="I99" s="11">
        <f t="shared" si="1"/>
        <v>919</v>
      </c>
      <c r="J99" s="11"/>
      <c r="K99" s="11">
        <v>3680</v>
      </c>
      <c r="L99" s="11">
        <v>3696</v>
      </c>
      <c r="M99" s="26"/>
      <c r="N99" s="17"/>
      <c r="O99" s="11"/>
      <c r="P99" s="11">
        <v>3832</v>
      </c>
      <c r="Q99" s="11">
        <v>3845</v>
      </c>
      <c r="R99" s="26"/>
      <c r="S99" s="17"/>
      <c r="T99" s="11"/>
      <c r="U99" s="11">
        <v>3819</v>
      </c>
      <c r="V99" s="11"/>
      <c r="W99" s="26"/>
      <c r="X99" s="7"/>
      <c r="Y99" s="13">
        <v>5650</v>
      </c>
      <c r="Z99" s="13">
        <v>3052</v>
      </c>
      <c r="AA99" s="13"/>
    </row>
    <row r="100" spans="1:28" ht="13.5" customHeight="1" thickTop="1" thickBot="1">
      <c r="A100">
        <v>301</v>
      </c>
      <c r="B100" s="14">
        <v>40709</v>
      </c>
      <c r="C100" s="15">
        <v>0</v>
      </c>
      <c r="D100" s="11">
        <v>4530</v>
      </c>
      <c r="E100" s="11">
        <v>4920</v>
      </c>
      <c r="F100" s="11">
        <v>850</v>
      </c>
      <c r="G100" s="27"/>
      <c r="H100" s="11"/>
      <c r="I100" s="11">
        <f t="shared" si="1"/>
        <v>866</v>
      </c>
      <c r="J100" s="11"/>
      <c r="K100" s="11">
        <v>3664</v>
      </c>
      <c r="L100" s="11">
        <v>3679</v>
      </c>
      <c r="M100" s="26"/>
      <c r="N100" s="17"/>
      <c r="O100" s="11"/>
      <c r="P100" s="11">
        <v>3814</v>
      </c>
      <c r="Q100" s="11">
        <v>3835</v>
      </c>
      <c r="R100" s="26"/>
      <c r="S100" s="17"/>
      <c r="T100" s="11"/>
      <c r="U100" s="11">
        <v>3815</v>
      </c>
      <c r="V100" s="11"/>
      <c r="W100" s="26"/>
      <c r="X100" s="7"/>
      <c r="Y100" s="19">
        <v>4727</v>
      </c>
      <c r="Z100" s="19">
        <v>2338</v>
      </c>
      <c r="AA100" s="13"/>
      <c r="AB100" t="s">
        <v>59</v>
      </c>
    </row>
    <row r="101" spans="1:28" ht="13.5" customHeight="1" thickTop="1" thickBot="1">
      <c r="A101">
        <v>300</v>
      </c>
      <c r="B101" s="14">
        <v>40710</v>
      </c>
      <c r="C101" s="15">
        <v>0</v>
      </c>
      <c r="D101" s="11">
        <v>4465</v>
      </c>
      <c r="E101" s="11">
        <v>4920</v>
      </c>
      <c r="F101" s="11">
        <v>850</v>
      </c>
      <c r="G101" s="27"/>
      <c r="H101" s="11"/>
      <c r="I101" s="11">
        <f t="shared" si="1"/>
        <v>818</v>
      </c>
      <c r="J101" s="11"/>
      <c r="K101" s="11">
        <v>3647</v>
      </c>
      <c r="L101" s="11">
        <v>3663</v>
      </c>
      <c r="M101" s="26"/>
      <c r="N101" s="17"/>
      <c r="O101" s="11"/>
      <c r="P101" s="11">
        <v>3799</v>
      </c>
      <c r="Q101" s="11">
        <v>3822</v>
      </c>
      <c r="R101" s="26"/>
      <c r="S101" s="17"/>
      <c r="T101" s="11"/>
      <c r="U101" s="11">
        <v>3803</v>
      </c>
      <c r="V101" s="11"/>
      <c r="W101" s="26"/>
      <c r="X101" s="7"/>
      <c r="Y101" s="13">
        <v>4981</v>
      </c>
      <c r="Z101" s="13">
        <v>2351</v>
      </c>
      <c r="AA101" s="13"/>
    </row>
    <row r="102" spans="1:28" ht="13.5" customHeight="1" thickTop="1" thickBot="1">
      <c r="A102">
        <v>299</v>
      </c>
      <c r="B102" s="14">
        <v>40711</v>
      </c>
      <c r="C102" s="15">
        <v>0.5</v>
      </c>
      <c r="D102" s="11">
        <v>4418</v>
      </c>
      <c r="E102" s="11">
        <v>4920</v>
      </c>
      <c r="F102" s="11">
        <v>850</v>
      </c>
      <c r="G102" s="27">
        <v>4080</v>
      </c>
      <c r="H102" s="20">
        <f>G102-E102</f>
        <v>-840</v>
      </c>
      <c r="I102" s="11">
        <f t="shared" si="1"/>
        <v>729</v>
      </c>
      <c r="J102" s="11"/>
      <c r="K102" s="11">
        <v>3689</v>
      </c>
      <c r="L102" s="7">
        <v>3708</v>
      </c>
      <c r="M102" s="26">
        <v>4030</v>
      </c>
      <c r="N102" s="20">
        <f>M102-K102</f>
        <v>341</v>
      </c>
      <c r="O102" s="11"/>
      <c r="P102" s="11">
        <v>3826</v>
      </c>
      <c r="Q102" s="7">
        <v>3841</v>
      </c>
      <c r="R102" s="26">
        <v>3550</v>
      </c>
      <c r="S102" s="20">
        <f>R102-P102</f>
        <v>-276</v>
      </c>
      <c r="T102" s="11"/>
      <c r="U102" s="11">
        <v>3815</v>
      </c>
      <c r="V102" s="11"/>
      <c r="W102" s="26">
        <v>3970</v>
      </c>
      <c r="X102" s="20">
        <f>W102-U102</f>
        <v>155</v>
      </c>
      <c r="Y102" s="29">
        <v>5006</v>
      </c>
      <c r="Z102" s="13">
        <v>2363</v>
      </c>
      <c r="AA102" s="13"/>
    </row>
    <row r="103" spans="1:28" ht="13.5" customHeight="1" thickTop="1" thickBot="1">
      <c r="A103">
        <v>298</v>
      </c>
      <c r="B103" s="14">
        <v>40712</v>
      </c>
      <c r="C103" s="15">
        <v>0.5</v>
      </c>
      <c r="D103" s="11">
        <v>4396</v>
      </c>
      <c r="E103" s="11">
        <v>4920</v>
      </c>
      <c r="F103" s="11">
        <v>850</v>
      </c>
      <c r="G103" s="27"/>
      <c r="H103" s="11"/>
      <c r="I103" s="11">
        <f t="shared" si="1"/>
        <v>669</v>
      </c>
      <c r="J103" s="11"/>
      <c r="K103" s="11">
        <v>3727</v>
      </c>
      <c r="L103" s="7">
        <v>3745</v>
      </c>
      <c r="M103" s="26"/>
      <c r="N103" s="17"/>
      <c r="O103" s="11"/>
      <c r="P103" s="11">
        <v>3846</v>
      </c>
      <c r="Q103" s="7">
        <v>3860</v>
      </c>
      <c r="R103" s="26"/>
      <c r="S103" s="17"/>
      <c r="T103" s="11"/>
      <c r="U103" s="11">
        <v>3836</v>
      </c>
      <c r="V103" s="11"/>
      <c r="W103" s="26"/>
      <c r="X103" s="7"/>
      <c r="Y103" s="29">
        <v>4997</v>
      </c>
      <c r="Z103" s="13">
        <v>2370</v>
      </c>
      <c r="AA103" s="13"/>
    </row>
    <row r="104" spans="1:28" ht="13.5" customHeight="1" thickTop="1" thickBot="1">
      <c r="A104">
        <v>297</v>
      </c>
      <c r="B104" s="14">
        <v>40713</v>
      </c>
      <c r="C104" s="15">
        <v>0</v>
      </c>
      <c r="D104" s="11">
        <v>4393</v>
      </c>
      <c r="E104" s="11">
        <v>4920</v>
      </c>
      <c r="F104" s="11">
        <v>850</v>
      </c>
      <c r="G104" s="27"/>
      <c r="H104" s="11"/>
      <c r="I104" s="11">
        <f t="shared" si="1"/>
        <v>628</v>
      </c>
      <c r="J104" s="11"/>
      <c r="K104" s="11">
        <v>3765</v>
      </c>
      <c r="L104" s="7">
        <v>3783</v>
      </c>
      <c r="M104" s="26"/>
      <c r="N104" s="17"/>
      <c r="O104" s="11"/>
      <c r="P104" s="11">
        <v>3831</v>
      </c>
      <c r="Q104" s="7">
        <v>3853</v>
      </c>
      <c r="R104" s="26"/>
      <c r="S104" s="17"/>
      <c r="T104" s="11"/>
      <c r="U104" s="11">
        <v>3831</v>
      </c>
      <c r="V104" s="11"/>
      <c r="W104" s="26"/>
      <c r="X104" s="7"/>
      <c r="Y104" s="29">
        <v>4997</v>
      </c>
      <c r="Z104" s="13">
        <v>2674</v>
      </c>
      <c r="AA104" s="13"/>
    </row>
    <row r="105" spans="1:28" ht="13.5" customHeight="1" thickTop="1" thickBot="1">
      <c r="A105">
        <v>296</v>
      </c>
      <c r="B105" s="14">
        <v>40714</v>
      </c>
      <c r="C105" s="15">
        <v>0</v>
      </c>
      <c r="D105" s="11">
        <v>4393</v>
      </c>
      <c r="E105" s="11">
        <v>4920</v>
      </c>
      <c r="F105" s="11">
        <v>850</v>
      </c>
      <c r="G105" s="27"/>
      <c r="H105" s="11"/>
      <c r="I105" s="11">
        <f t="shared" si="1"/>
        <v>591</v>
      </c>
      <c r="J105" s="11"/>
      <c r="K105" s="11">
        <v>3802</v>
      </c>
      <c r="L105" s="7">
        <v>3820</v>
      </c>
      <c r="M105" s="26"/>
      <c r="N105" s="17"/>
      <c r="O105" s="11"/>
      <c r="P105" s="11">
        <v>3834</v>
      </c>
      <c r="Q105" s="7">
        <v>3853</v>
      </c>
      <c r="R105" s="26"/>
      <c r="S105" s="17"/>
      <c r="T105" s="11"/>
      <c r="U105" s="11">
        <v>3824</v>
      </c>
      <c r="V105" s="11"/>
      <c r="W105" s="26"/>
      <c r="X105" s="7"/>
      <c r="Y105" s="29">
        <v>4971</v>
      </c>
      <c r="Z105" s="13">
        <v>3010</v>
      </c>
      <c r="AA105" s="13"/>
    </row>
    <row r="106" spans="1:28" ht="13.5" customHeight="1" thickTop="1" thickBot="1">
      <c r="A106">
        <v>295</v>
      </c>
      <c r="B106" s="14">
        <v>40715</v>
      </c>
      <c r="C106" s="15">
        <v>8</v>
      </c>
      <c r="D106" s="11">
        <v>4397</v>
      </c>
      <c r="E106" s="11">
        <v>4920</v>
      </c>
      <c r="F106" s="11">
        <v>850</v>
      </c>
      <c r="G106" s="27"/>
      <c r="H106" s="11"/>
      <c r="I106" s="11">
        <f t="shared" si="1"/>
        <v>653</v>
      </c>
      <c r="J106" s="11"/>
      <c r="K106" s="11">
        <v>3744</v>
      </c>
      <c r="L106" s="7">
        <v>3761</v>
      </c>
      <c r="M106" s="26"/>
      <c r="N106" s="17"/>
      <c r="O106" s="11"/>
      <c r="P106" s="11">
        <v>3855</v>
      </c>
      <c r="Q106" s="7">
        <v>3876</v>
      </c>
      <c r="R106" s="26"/>
      <c r="S106" s="17"/>
      <c r="T106" s="11"/>
      <c r="U106" s="11">
        <v>3842</v>
      </c>
      <c r="V106" s="11"/>
      <c r="W106" s="26"/>
      <c r="X106" s="7"/>
      <c r="Y106" s="29">
        <v>4834</v>
      </c>
      <c r="Z106" s="13">
        <v>3015</v>
      </c>
      <c r="AA106" s="13"/>
    </row>
    <row r="107" spans="1:28" ht="13.5" customHeight="1" thickTop="1" thickBot="1">
      <c r="A107">
        <v>294</v>
      </c>
      <c r="B107" s="14">
        <v>40716</v>
      </c>
      <c r="C107" s="15">
        <v>0</v>
      </c>
      <c r="D107" s="11">
        <v>4447</v>
      </c>
      <c r="E107" s="11">
        <v>4920</v>
      </c>
      <c r="F107" s="11">
        <v>850</v>
      </c>
      <c r="G107" s="27"/>
      <c r="H107" s="11"/>
      <c r="I107" s="11">
        <f t="shared" si="1"/>
        <v>703</v>
      </c>
      <c r="J107" s="11"/>
      <c r="K107" s="11">
        <v>3744</v>
      </c>
      <c r="L107" s="7">
        <v>3757</v>
      </c>
      <c r="M107" s="26"/>
      <c r="N107" s="17"/>
      <c r="O107" s="11"/>
      <c r="P107" s="11">
        <v>3850</v>
      </c>
      <c r="Q107" s="7">
        <v>3878</v>
      </c>
      <c r="R107" s="26"/>
      <c r="S107" s="17"/>
      <c r="T107" s="11"/>
      <c r="U107" s="11">
        <v>3852</v>
      </c>
      <c r="V107" s="11"/>
      <c r="W107" s="26"/>
      <c r="X107" s="7"/>
      <c r="Y107" s="29">
        <v>4644</v>
      </c>
      <c r="Z107" s="13">
        <v>3026</v>
      </c>
      <c r="AA107" s="13"/>
    </row>
    <row r="108" spans="1:28" ht="13.5" customHeight="1" thickTop="1" thickBot="1">
      <c r="A108">
        <v>293</v>
      </c>
      <c r="B108" s="14">
        <v>40717</v>
      </c>
      <c r="C108" s="15">
        <v>4</v>
      </c>
      <c r="D108" s="11">
        <v>4475</v>
      </c>
      <c r="E108" s="11">
        <v>4920</v>
      </c>
      <c r="F108" s="11">
        <v>850</v>
      </c>
      <c r="G108" s="27"/>
      <c r="H108" s="11"/>
      <c r="I108" s="11">
        <f t="shared" si="1"/>
        <v>745</v>
      </c>
      <c r="J108" s="11"/>
      <c r="K108" s="11">
        <v>3730</v>
      </c>
      <c r="L108" s="7">
        <v>3742</v>
      </c>
      <c r="M108" s="26"/>
      <c r="N108" s="17"/>
      <c r="O108" s="11"/>
      <c r="P108" s="11">
        <v>3836</v>
      </c>
      <c r="Q108" s="7">
        <v>3868</v>
      </c>
      <c r="R108" s="26"/>
      <c r="S108" s="17"/>
      <c r="T108" s="11"/>
      <c r="U108" s="11">
        <v>3839</v>
      </c>
      <c r="V108" s="11"/>
      <c r="W108" s="26"/>
      <c r="X108" s="7"/>
      <c r="Y108" s="29">
        <v>4792</v>
      </c>
      <c r="Z108" s="13">
        <v>3042</v>
      </c>
      <c r="AA108" s="13"/>
    </row>
    <row r="109" spans="1:28" ht="13.5" customHeight="1" thickTop="1" thickBot="1">
      <c r="A109">
        <v>292</v>
      </c>
      <c r="B109" s="14">
        <v>40718</v>
      </c>
      <c r="C109" s="15">
        <v>0</v>
      </c>
      <c r="D109" s="11">
        <v>4491</v>
      </c>
      <c r="E109" s="11">
        <v>4920</v>
      </c>
      <c r="F109" s="11">
        <v>850</v>
      </c>
      <c r="G109" s="27">
        <v>4320</v>
      </c>
      <c r="H109" s="20">
        <f>G109-E109</f>
        <v>-600</v>
      </c>
      <c r="I109" s="11">
        <f t="shared" si="1"/>
        <v>781</v>
      </c>
      <c r="J109" s="11"/>
      <c r="K109" s="11">
        <v>3710</v>
      </c>
      <c r="L109" s="7">
        <v>3721</v>
      </c>
      <c r="M109" s="26">
        <v>3830</v>
      </c>
      <c r="N109" s="20">
        <f>M109-K109</f>
        <v>120</v>
      </c>
      <c r="O109" s="11"/>
      <c r="P109" s="11">
        <v>3822</v>
      </c>
      <c r="Q109" s="7">
        <v>3859</v>
      </c>
      <c r="R109" s="26">
        <v>3530</v>
      </c>
      <c r="S109" s="20">
        <f>R109-P109</f>
        <v>-292</v>
      </c>
      <c r="T109" s="11"/>
      <c r="U109" s="11">
        <v>3825</v>
      </c>
      <c r="V109" s="11"/>
      <c r="W109" s="26">
        <v>4070</v>
      </c>
      <c r="X109" s="20">
        <f>W109-U109</f>
        <v>245</v>
      </c>
      <c r="Y109" s="29">
        <v>4775</v>
      </c>
      <c r="Z109" s="13">
        <v>3059</v>
      </c>
      <c r="AA109" s="13"/>
    </row>
    <row r="110" spans="1:28" ht="13.5" customHeight="1" thickTop="1" thickBot="1">
      <c r="A110">
        <v>291</v>
      </c>
      <c r="B110" s="14">
        <v>40719</v>
      </c>
      <c r="C110" s="15">
        <v>8.5</v>
      </c>
      <c r="D110" s="11">
        <v>4466</v>
      </c>
      <c r="E110" s="11">
        <v>4920</v>
      </c>
      <c r="F110" s="11">
        <v>850</v>
      </c>
      <c r="G110" s="27"/>
      <c r="H110" s="11"/>
      <c r="I110" s="11">
        <f t="shared" si="1"/>
        <v>779</v>
      </c>
      <c r="J110" s="11"/>
      <c r="K110" s="11">
        <v>3687</v>
      </c>
      <c r="L110" s="7">
        <v>3696</v>
      </c>
      <c r="M110" s="26"/>
      <c r="N110" s="17"/>
      <c r="O110" s="11"/>
      <c r="P110" s="11">
        <v>3806</v>
      </c>
      <c r="Q110" s="7">
        <v>3847</v>
      </c>
      <c r="R110" s="26"/>
      <c r="S110" s="17"/>
      <c r="T110" s="11"/>
      <c r="U110" s="11">
        <v>3815</v>
      </c>
      <c r="V110" s="11"/>
      <c r="W110" s="26"/>
      <c r="X110" s="7"/>
      <c r="Y110" s="29">
        <v>4767</v>
      </c>
      <c r="Z110" s="13">
        <v>3077</v>
      </c>
      <c r="AA110" s="13"/>
    </row>
    <row r="111" spans="1:28" ht="13.5" customHeight="1" thickTop="1" thickBot="1">
      <c r="A111">
        <v>290</v>
      </c>
      <c r="B111" s="14">
        <v>40720</v>
      </c>
      <c r="C111" s="18">
        <v>25</v>
      </c>
      <c r="D111" s="11">
        <v>4426</v>
      </c>
      <c r="E111" s="11">
        <v>4920</v>
      </c>
      <c r="F111" s="11">
        <v>850</v>
      </c>
      <c r="G111" s="27"/>
      <c r="H111" s="11"/>
      <c r="I111" s="11">
        <f t="shared" si="1"/>
        <v>764</v>
      </c>
      <c r="J111" s="11"/>
      <c r="K111" s="11">
        <v>3662</v>
      </c>
      <c r="L111" s="29">
        <v>3671</v>
      </c>
      <c r="M111" s="26"/>
      <c r="N111" s="17"/>
      <c r="O111" s="11"/>
      <c r="P111" s="11">
        <v>3790</v>
      </c>
      <c r="Q111" s="29">
        <v>3837</v>
      </c>
      <c r="R111" s="26"/>
      <c r="S111" s="17"/>
      <c r="T111" s="11"/>
      <c r="U111" s="11">
        <v>3800</v>
      </c>
      <c r="V111" s="11"/>
      <c r="W111" s="26"/>
      <c r="X111" s="7"/>
      <c r="Y111" s="29">
        <v>4812</v>
      </c>
      <c r="Z111" s="13">
        <v>3095</v>
      </c>
      <c r="AA111" s="13"/>
    </row>
    <row r="112" spans="1:28" ht="13.5" customHeight="1" thickTop="1" thickBot="1">
      <c r="A112">
        <v>289</v>
      </c>
      <c r="B112" s="14">
        <v>40721</v>
      </c>
      <c r="C112" s="15">
        <v>15</v>
      </c>
      <c r="D112" s="11">
        <v>4494</v>
      </c>
      <c r="E112" s="11">
        <v>4920</v>
      </c>
      <c r="F112" s="11">
        <v>850</v>
      </c>
      <c r="G112" s="27"/>
      <c r="H112" s="11"/>
      <c r="I112" s="11">
        <f t="shared" si="1"/>
        <v>850</v>
      </c>
      <c r="J112" s="11"/>
      <c r="K112" s="11">
        <v>3644</v>
      </c>
      <c r="L112" s="7">
        <v>3647</v>
      </c>
      <c r="M112" s="26"/>
      <c r="N112" s="17"/>
      <c r="O112" s="11"/>
      <c r="P112" s="11">
        <v>3785</v>
      </c>
      <c r="Q112" s="7">
        <v>3834</v>
      </c>
      <c r="R112" s="26"/>
      <c r="S112" s="17"/>
      <c r="T112" s="11"/>
      <c r="U112" s="11">
        <v>3793</v>
      </c>
      <c r="V112" s="11"/>
      <c r="W112" s="26"/>
      <c r="X112" s="7"/>
      <c r="Y112" s="7">
        <v>4885</v>
      </c>
      <c r="Z112" s="13">
        <v>3115</v>
      </c>
      <c r="AA112" s="13"/>
    </row>
    <row r="113" spans="1:27" ht="13.5" customHeight="1" thickTop="1" thickBot="1">
      <c r="A113">
        <v>288</v>
      </c>
      <c r="B113" s="14">
        <v>40722</v>
      </c>
      <c r="C113" s="15">
        <v>3</v>
      </c>
      <c r="D113" s="11">
        <v>4547</v>
      </c>
      <c r="E113" s="11">
        <v>4920</v>
      </c>
      <c r="F113" s="11">
        <v>850</v>
      </c>
      <c r="G113" s="27"/>
      <c r="H113" s="11"/>
      <c r="I113" s="11">
        <f t="shared" si="1"/>
        <v>899</v>
      </c>
      <c r="J113" s="11"/>
      <c r="K113" s="11">
        <v>3648</v>
      </c>
      <c r="L113" s="7">
        <v>3653</v>
      </c>
      <c r="M113" s="26"/>
      <c r="N113" s="17"/>
      <c r="O113" s="11"/>
      <c r="P113" s="11">
        <v>3744</v>
      </c>
      <c r="Q113" s="7">
        <v>3820</v>
      </c>
      <c r="R113" s="26"/>
      <c r="S113" s="17"/>
      <c r="T113" s="11"/>
      <c r="U113" s="11">
        <v>3775</v>
      </c>
      <c r="V113" s="11"/>
      <c r="W113" s="26"/>
      <c r="X113" s="7"/>
      <c r="Y113" s="7">
        <v>4875</v>
      </c>
      <c r="Z113" s="13">
        <v>3135</v>
      </c>
      <c r="AA113" s="13"/>
    </row>
    <row r="114" spans="1:27" ht="13.5" customHeight="1" thickTop="1" thickBot="1">
      <c r="A114">
        <v>287</v>
      </c>
      <c r="B114" s="14">
        <v>40723</v>
      </c>
      <c r="C114" s="15">
        <v>0</v>
      </c>
      <c r="D114" s="11">
        <v>4539</v>
      </c>
      <c r="E114" s="11">
        <v>4920</v>
      </c>
      <c r="F114" s="11">
        <v>850</v>
      </c>
      <c r="G114" s="27">
        <v>4580</v>
      </c>
      <c r="H114" s="20">
        <f>G114-E114</f>
        <v>-340</v>
      </c>
      <c r="I114" s="11">
        <f t="shared" si="1"/>
        <v>911</v>
      </c>
      <c r="J114" s="11"/>
      <c r="K114" s="11">
        <v>3628</v>
      </c>
      <c r="L114" s="7">
        <v>3632</v>
      </c>
      <c r="M114" s="26">
        <v>4210</v>
      </c>
      <c r="N114" s="20">
        <f>M114-K114</f>
        <v>582</v>
      </c>
      <c r="O114" s="11"/>
      <c r="P114" s="11">
        <v>3782</v>
      </c>
      <c r="Q114" s="7">
        <v>3831</v>
      </c>
      <c r="R114" s="26">
        <v>3960</v>
      </c>
      <c r="S114" s="20">
        <f>R114-P114</f>
        <v>178</v>
      </c>
      <c r="T114" s="11"/>
      <c r="U114" s="11">
        <v>3777</v>
      </c>
      <c r="V114" s="11"/>
      <c r="W114" s="26">
        <v>4160</v>
      </c>
      <c r="X114" s="20">
        <f>W114-U114</f>
        <v>383</v>
      </c>
      <c r="Y114" s="7">
        <v>4772</v>
      </c>
      <c r="Z114" s="13">
        <v>3155</v>
      </c>
      <c r="AA114" s="13"/>
    </row>
    <row r="115" spans="1:27" ht="13.5" customHeight="1" thickTop="1" thickBot="1">
      <c r="A115">
        <v>286</v>
      </c>
      <c r="B115" s="14">
        <v>40724</v>
      </c>
      <c r="C115" s="15">
        <v>0</v>
      </c>
      <c r="D115" s="11">
        <v>4527</v>
      </c>
      <c r="E115" s="11">
        <v>4920</v>
      </c>
      <c r="F115" s="11">
        <v>850</v>
      </c>
      <c r="G115" s="27"/>
      <c r="H115" s="11"/>
      <c r="I115" s="11">
        <f t="shared" si="1"/>
        <v>932</v>
      </c>
      <c r="J115" s="11"/>
      <c r="K115" s="11">
        <v>3595</v>
      </c>
      <c r="L115" s="7">
        <v>3601</v>
      </c>
      <c r="M115" s="26"/>
      <c r="N115" s="17"/>
      <c r="O115" s="11"/>
      <c r="P115" s="11">
        <v>3803</v>
      </c>
      <c r="Q115" s="7">
        <v>3854</v>
      </c>
      <c r="R115" s="26"/>
      <c r="S115" s="17"/>
      <c r="T115" s="11"/>
      <c r="U115" s="11">
        <v>3790</v>
      </c>
      <c r="V115" s="11"/>
      <c r="W115" s="26"/>
      <c r="X115" s="7"/>
      <c r="Y115" s="7">
        <v>4731</v>
      </c>
      <c r="Z115" s="13">
        <v>3176</v>
      </c>
      <c r="AA115" s="13"/>
    </row>
    <row r="116" spans="1:27" ht="13.5" customHeight="1" thickTop="1" thickBot="1">
      <c r="A116">
        <v>285</v>
      </c>
      <c r="B116" s="14">
        <v>40725</v>
      </c>
      <c r="C116" s="15">
        <v>2</v>
      </c>
      <c r="D116" s="30">
        <v>4505</v>
      </c>
      <c r="E116" s="30">
        <v>4920</v>
      </c>
      <c r="F116" s="11">
        <v>850</v>
      </c>
      <c r="G116" s="27">
        <v>4610</v>
      </c>
      <c r="H116" s="20">
        <f>G116-E116</f>
        <v>-310</v>
      </c>
      <c r="I116" s="11">
        <f t="shared" si="1"/>
        <v>942</v>
      </c>
      <c r="J116" s="11"/>
      <c r="K116" s="31">
        <v>3563</v>
      </c>
      <c r="L116" s="7">
        <v>3566</v>
      </c>
      <c r="M116" s="26">
        <v>4120</v>
      </c>
      <c r="N116" s="20">
        <f>M116-K116</f>
        <v>557</v>
      </c>
      <c r="O116" s="11"/>
      <c r="P116" s="32">
        <v>3784</v>
      </c>
      <c r="Q116" s="32">
        <v>3848</v>
      </c>
      <c r="R116" s="26">
        <v>6750</v>
      </c>
      <c r="S116" s="20">
        <f>R116-P116</f>
        <v>2966</v>
      </c>
      <c r="T116" s="11"/>
      <c r="U116" s="32">
        <v>3790</v>
      </c>
      <c r="V116" s="11"/>
      <c r="W116" s="26">
        <v>4200</v>
      </c>
      <c r="X116" s="20">
        <f>W116-U116</f>
        <v>410</v>
      </c>
      <c r="Y116" s="7">
        <v>4805</v>
      </c>
      <c r="Z116" s="13">
        <v>3196</v>
      </c>
      <c r="AA116" s="13"/>
    </row>
    <row r="117" spans="1:27" ht="13.5" customHeight="1" thickTop="1" thickBot="1">
      <c r="A117">
        <v>284</v>
      </c>
      <c r="B117" s="14">
        <v>40726</v>
      </c>
      <c r="C117" s="15">
        <v>0</v>
      </c>
      <c r="D117" s="30">
        <v>4475</v>
      </c>
      <c r="E117" s="30">
        <v>4920</v>
      </c>
      <c r="F117" s="11">
        <v>850</v>
      </c>
      <c r="G117" s="27"/>
      <c r="H117" s="11"/>
      <c r="I117" s="11">
        <f t="shared" si="1"/>
        <v>940</v>
      </c>
      <c r="J117" s="11"/>
      <c r="K117" s="31">
        <v>3535</v>
      </c>
      <c r="L117" s="7">
        <v>3538</v>
      </c>
      <c r="M117" s="26"/>
      <c r="N117" s="17"/>
      <c r="O117" s="11"/>
      <c r="P117" s="32">
        <v>3768</v>
      </c>
      <c r="Q117" s="32">
        <v>3839</v>
      </c>
      <c r="R117" s="26"/>
      <c r="S117" s="17"/>
      <c r="T117" s="11"/>
      <c r="U117" s="32">
        <v>3776</v>
      </c>
      <c r="V117" s="11"/>
      <c r="W117" s="26"/>
      <c r="X117" s="7"/>
      <c r="Y117" s="7">
        <v>4803</v>
      </c>
      <c r="Z117" s="13"/>
      <c r="AA117" s="13"/>
    </row>
    <row r="118" spans="1:27" ht="13.5" customHeight="1" thickTop="1" thickBot="1">
      <c r="A118">
        <v>283</v>
      </c>
      <c r="B118" s="14">
        <v>40727</v>
      </c>
      <c r="C118" s="15">
        <v>0</v>
      </c>
      <c r="D118" s="33">
        <v>4442</v>
      </c>
      <c r="E118" s="33">
        <v>4920</v>
      </c>
      <c r="F118" s="11">
        <v>850</v>
      </c>
      <c r="G118" s="27"/>
      <c r="H118" s="11"/>
      <c r="I118" s="11">
        <f t="shared" si="1"/>
        <v>934</v>
      </c>
      <c r="J118" s="11"/>
      <c r="K118" s="31">
        <v>3508</v>
      </c>
      <c r="L118" s="7">
        <v>3508</v>
      </c>
      <c r="M118" s="26"/>
      <c r="N118" s="17"/>
      <c r="O118" s="11"/>
      <c r="P118" s="32">
        <v>3753</v>
      </c>
      <c r="Q118" s="32">
        <v>3828</v>
      </c>
      <c r="R118" s="26"/>
      <c r="S118" s="17"/>
      <c r="T118" s="11"/>
      <c r="U118" s="32">
        <v>3759</v>
      </c>
      <c r="V118" s="11"/>
      <c r="W118" s="26"/>
      <c r="X118" s="7"/>
      <c r="Y118" s="7">
        <v>4834</v>
      </c>
      <c r="Z118" s="13"/>
      <c r="AA118" s="13"/>
    </row>
    <row r="119" spans="1:27" ht="13.5" customHeight="1" thickTop="1" thickBot="1">
      <c r="A119">
        <v>282</v>
      </c>
      <c r="B119" s="14">
        <v>40728</v>
      </c>
      <c r="C119" s="15">
        <v>18</v>
      </c>
      <c r="D119" s="33">
        <v>4412</v>
      </c>
      <c r="E119" s="33">
        <v>4920</v>
      </c>
      <c r="F119" s="11">
        <v>850</v>
      </c>
      <c r="G119" s="27">
        <v>4530</v>
      </c>
      <c r="H119" s="20">
        <f>G119-E119</f>
        <v>-390</v>
      </c>
      <c r="I119" s="11">
        <f t="shared" si="1"/>
        <v>930</v>
      </c>
      <c r="J119" s="11"/>
      <c r="K119" s="31">
        <v>3482</v>
      </c>
      <c r="L119" s="7">
        <v>3481</v>
      </c>
      <c r="M119" s="26">
        <v>4170</v>
      </c>
      <c r="N119" s="20">
        <f>M119-K119</f>
        <v>688</v>
      </c>
      <c r="O119" s="11"/>
      <c r="P119" s="32">
        <v>3738</v>
      </c>
      <c r="Q119" s="32">
        <v>3817</v>
      </c>
      <c r="R119" s="26">
        <v>3710</v>
      </c>
      <c r="S119" s="20">
        <f>R119-P119</f>
        <v>-28</v>
      </c>
      <c r="T119" s="11"/>
      <c r="U119" s="32">
        <v>3748</v>
      </c>
      <c r="V119" s="11"/>
      <c r="W119" s="26">
        <v>4240</v>
      </c>
      <c r="X119" s="20">
        <f>W119-U119</f>
        <v>492</v>
      </c>
      <c r="Y119" s="7">
        <v>4859</v>
      </c>
      <c r="Z119" s="13"/>
      <c r="AA119" s="13"/>
    </row>
    <row r="120" spans="1:27" ht="13.5" customHeight="1" thickTop="1" thickBot="1">
      <c r="A120">
        <v>281</v>
      </c>
      <c r="B120" s="14">
        <v>40729</v>
      </c>
      <c r="C120" s="15">
        <v>16.5</v>
      </c>
      <c r="D120" s="30">
        <v>4402</v>
      </c>
      <c r="E120" s="30">
        <v>4920</v>
      </c>
      <c r="F120" s="11">
        <v>850</v>
      </c>
      <c r="G120" s="27"/>
      <c r="H120" s="11"/>
      <c r="I120" s="11">
        <f t="shared" si="1"/>
        <v>943</v>
      </c>
      <c r="J120" s="11"/>
      <c r="K120" s="31">
        <v>3459</v>
      </c>
      <c r="L120" s="7">
        <v>3456</v>
      </c>
      <c r="M120" s="26"/>
      <c r="N120" s="17"/>
      <c r="O120" s="11"/>
      <c r="P120" s="32">
        <v>3723</v>
      </c>
      <c r="Q120" s="32">
        <v>3806</v>
      </c>
      <c r="R120" s="26"/>
      <c r="S120" s="17"/>
      <c r="T120" s="11"/>
      <c r="U120" s="32">
        <v>3734</v>
      </c>
      <c r="V120" s="11"/>
      <c r="W120" s="26"/>
      <c r="X120" s="17"/>
      <c r="Y120" s="7">
        <v>4861</v>
      </c>
      <c r="Z120" s="13"/>
      <c r="AA120" s="13"/>
    </row>
    <row r="121" spans="1:27" ht="13.5" customHeight="1" thickTop="1" thickBot="1">
      <c r="A121">
        <v>280</v>
      </c>
      <c r="B121" s="14">
        <v>40730</v>
      </c>
      <c r="C121" s="15">
        <v>0</v>
      </c>
      <c r="D121" s="30">
        <v>4388</v>
      </c>
      <c r="E121" s="30">
        <v>4920</v>
      </c>
      <c r="F121" s="11">
        <v>850</v>
      </c>
      <c r="G121" s="27">
        <v>4550</v>
      </c>
      <c r="H121" s="20">
        <f>G121-E121</f>
        <v>-370</v>
      </c>
      <c r="I121" s="11">
        <f t="shared" si="1"/>
        <v>955</v>
      </c>
      <c r="J121" s="11"/>
      <c r="K121" s="31">
        <v>3433</v>
      </c>
      <c r="L121" s="7">
        <v>3430</v>
      </c>
      <c r="M121" s="26">
        <v>4200</v>
      </c>
      <c r="N121" s="20">
        <f>M121-K121</f>
        <v>767</v>
      </c>
      <c r="O121" s="11"/>
      <c r="P121" s="32">
        <v>3707</v>
      </c>
      <c r="Q121" s="32">
        <v>3795</v>
      </c>
      <c r="R121" s="26">
        <v>3650</v>
      </c>
      <c r="S121" s="20">
        <f>R121-P121</f>
        <v>-57</v>
      </c>
      <c r="T121" s="11"/>
      <c r="U121" s="32">
        <v>3718</v>
      </c>
      <c r="V121" s="11"/>
      <c r="W121" s="26">
        <v>4260</v>
      </c>
      <c r="X121" s="20">
        <f>W121-U121</f>
        <v>542</v>
      </c>
      <c r="Y121" s="7">
        <v>4904</v>
      </c>
      <c r="Z121" s="13"/>
      <c r="AA121" s="13"/>
    </row>
    <row r="122" spans="1:27" ht="13.5" customHeight="1" thickTop="1" thickBot="1">
      <c r="A122">
        <v>279</v>
      </c>
      <c r="B122" s="14">
        <v>40731</v>
      </c>
      <c r="C122" s="15">
        <v>0</v>
      </c>
      <c r="D122" s="30">
        <v>4363</v>
      </c>
      <c r="E122" s="30">
        <v>4920</v>
      </c>
      <c r="F122" s="11">
        <v>850</v>
      </c>
      <c r="G122" s="27"/>
      <c r="H122" s="11"/>
      <c r="I122" s="11">
        <f t="shared" si="1"/>
        <v>956</v>
      </c>
      <c r="J122" s="11"/>
      <c r="K122" s="31">
        <v>3407</v>
      </c>
      <c r="L122" s="7">
        <v>3402</v>
      </c>
      <c r="M122" s="26"/>
      <c r="N122" s="17"/>
      <c r="O122" s="11"/>
      <c r="P122" s="32">
        <v>3690</v>
      </c>
      <c r="Q122" s="32">
        <v>3784</v>
      </c>
      <c r="R122" s="26"/>
      <c r="S122" s="17"/>
      <c r="T122" s="11"/>
      <c r="U122" s="32">
        <v>3705</v>
      </c>
      <c r="V122" s="11"/>
      <c r="W122" s="26"/>
      <c r="X122" s="17"/>
      <c r="Y122" s="7">
        <v>4917</v>
      </c>
      <c r="Z122" s="13"/>
      <c r="AA122" s="13"/>
    </row>
    <row r="123" spans="1:27" ht="13.5" customHeight="1" thickTop="1" thickBot="1">
      <c r="A123">
        <v>278</v>
      </c>
      <c r="B123" s="14">
        <v>40732</v>
      </c>
      <c r="C123" s="15">
        <v>0</v>
      </c>
      <c r="D123" s="30">
        <v>4342</v>
      </c>
      <c r="E123" s="30">
        <v>4920</v>
      </c>
      <c r="F123" s="11">
        <v>850</v>
      </c>
      <c r="G123" s="27">
        <v>4460</v>
      </c>
      <c r="H123" s="20">
        <f>G123-E123</f>
        <v>-460</v>
      </c>
      <c r="I123" s="11">
        <f t="shared" si="1"/>
        <v>917</v>
      </c>
      <c r="J123" s="11"/>
      <c r="K123" s="31">
        <v>3425</v>
      </c>
      <c r="L123" s="7">
        <v>3420</v>
      </c>
      <c r="M123" s="26">
        <v>4190</v>
      </c>
      <c r="N123" s="20">
        <f>M123-K123</f>
        <v>765</v>
      </c>
      <c r="O123" s="11"/>
      <c r="P123" s="32">
        <v>3676</v>
      </c>
      <c r="Q123" s="32">
        <v>3770</v>
      </c>
      <c r="R123" s="26">
        <v>3600</v>
      </c>
      <c r="S123" s="20">
        <f>R123-P123</f>
        <v>-76</v>
      </c>
      <c r="T123" s="11"/>
      <c r="U123" s="32">
        <v>3685</v>
      </c>
      <c r="V123" s="11"/>
      <c r="W123" s="26">
        <v>4290</v>
      </c>
      <c r="X123" s="20">
        <f>W123-U123</f>
        <v>605</v>
      </c>
      <c r="Y123" s="7">
        <v>4872</v>
      </c>
      <c r="Z123" s="13"/>
      <c r="AA123" s="13"/>
    </row>
    <row r="124" spans="1:27" ht="13.5" customHeight="1" thickTop="1" thickBot="1">
      <c r="A124">
        <v>277</v>
      </c>
      <c r="B124" s="14">
        <v>40733</v>
      </c>
      <c r="C124" s="15">
        <v>0</v>
      </c>
      <c r="D124" s="30">
        <v>4324</v>
      </c>
      <c r="E124" s="30">
        <v>4920</v>
      </c>
      <c r="F124" s="11">
        <v>850</v>
      </c>
      <c r="G124" s="27"/>
      <c r="H124" s="11"/>
      <c r="I124" s="11">
        <f t="shared" si="1"/>
        <v>861</v>
      </c>
      <c r="J124" s="11"/>
      <c r="K124" s="31">
        <v>3463</v>
      </c>
      <c r="L124" s="7">
        <v>3458</v>
      </c>
      <c r="M124" s="26"/>
      <c r="N124" s="17"/>
      <c r="O124" s="11"/>
      <c r="P124" s="32">
        <v>3660</v>
      </c>
      <c r="Q124" s="32">
        <v>3759</v>
      </c>
      <c r="R124" s="26"/>
      <c r="S124" s="17"/>
      <c r="T124" s="11"/>
      <c r="U124" s="32">
        <v>3674</v>
      </c>
      <c r="V124" s="11"/>
      <c r="W124" s="26"/>
      <c r="X124" s="7"/>
      <c r="Y124" s="7">
        <v>4801</v>
      </c>
      <c r="Z124" s="13"/>
      <c r="AA124" s="13"/>
    </row>
    <row r="125" spans="1:27" ht="13.5" customHeight="1" thickTop="1" thickBot="1">
      <c r="A125">
        <v>276</v>
      </c>
      <c r="B125" s="14">
        <v>40734</v>
      </c>
      <c r="C125" s="15">
        <v>0</v>
      </c>
      <c r="D125" s="30">
        <v>4301</v>
      </c>
      <c r="E125" s="30">
        <v>4920</v>
      </c>
      <c r="F125" s="11">
        <v>850</v>
      </c>
      <c r="G125" s="27"/>
      <c r="H125" s="11"/>
      <c r="I125" s="11">
        <f t="shared" si="1"/>
        <v>802</v>
      </c>
      <c r="J125" s="11"/>
      <c r="K125" s="31">
        <v>3499</v>
      </c>
      <c r="L125" s="7">
        <v>3495</v>
      </c>
      <c r="M125" s="26"/>
      <c r="N125" s="17"/>
      <c r="O125" s="11"/>
      <c r="P125" s="32">
        <v>3681</v>
      </c>
      <c r="Q125" s="32">
        <v>3767</v>
      </c>
      <c r="R125" s="26"/>
      <c r="S125" s="17"/>
      <c r="T125" s="11"/>
      <c r="U125" s="32">
        <v>3674</v>
      </c>
      <c r="V125" s="11"/>
      <c r="W125" s="26"/>
      <c r="X125" s="7"/>
      <c r="Y125" s="7">
        <v>4605</v>
      </c>
      <c r="Z125" s="13"/>
      <c r="AA125" s="13"/>
    </row>
    <row r="126" spans="1:27" ht="13.5" customHeight="1" thickTop="1" thickBot="1">
      <c r="A126">
        <v>275</v>
      </c>
      <c r="B126" s="14">
        <v>40735</v>
      </c>
      <c r="C126" s="15">
        <v>0</v>
      </c>
      <c r="D126" s="30">
        <v>4285</v>
      </c>
      <c r="E126" s="30">
        <v>4920</v>
      </c>
      <c r="F126" s="11">
        <v>850</v>
      </c>
      <c r="G126" s="27">
        <v>4320</v>
      </c>
      <c r="H126" s="20">
        <f>G126-E126</f>
        <v>-600</v>
      </c>
      <c r="I126" s="11">
        <f t="shared" si="1"/>
        <v>752</v>
      </c>
      <c r="J126" s="11"/>
      <c r="K126" s="31">
        <v>3533</v>
      </c>
      <c r="L126" s="7">
        <v>3532</v>
      </c>
      <c r="M126" s="26">
        <v>4150</v>
      </c>
      <c r="N126" s="20">
        <f>M126-K126</f>
        <v>617</v>
      </c>
      <c r="O126" s="11"/>
      <c r="P126" s="32">
        <v>3669</v>
      </c>
      <c r="Q126" s="32">
        <v>3768</v>
      </c>
      <c r="R126" s="26">
        <v>3540</v>
      </c>
      <c r="S126" s="20">
        <f>R126-P126</f>
        <v>-129</v>
      </c>
      <c r="T126" s="11"/>
      <c r="U126" s="32">
        <v>3674</v>
      </c>
      <c r="V126" s="11"/>
      <c r="W126" s="26">
        <v>4340</v>
      </c>
      <c r="X126" s="20">
        <f>W126-U126</f>
        <v>666</v>
      </c>
      <c r="Y126" s="7">
        <v>4555</v>
      </c>
      <c r="Z126" s="13"/>
      <c r="AA126" s="13"/>
    </row>
    <row r="127" spans="1:27" ht="13.5" customHeight="1" thickTop="1" thickBot="1">
      <c r="A127">
        <v>274</v>
      </c>
      <c r="B127" s="14">
        <v>40736</v>
      </c>
      <c r="C127" s="15">
        <v>0</v>
      </c>
      <c r="D127" s="30">
        <v>4281</v>
      </c>
      <c r="E127" s="30">
        <v>4920</v>
      </c>
      <c r="F127" s="11">
        <v>850</v>
      </c>
      <c r="G127" s="27"/>
      <c r="H127" s="11"/>
      <c r="I127" s="11">
        <f t="shared" si="1"/>
        <v>713</v>
      </c>
      <c r="J127" s="11"/>
      <c r="K127" s="31">
        <v>3568</v>
      </c>
      <c r="L127" s="7">
        <v>3566</v>
      </c>
      <c r="M127" s="26"/>
      <c r="N127" s="17"/>
      <c r="O127" s="11"/>
      <c r="P127" s="32">
        <v>3653</v>
      </c>
      <c r="Q127" s="32">
        <v>3757</v>
      </c>
      <c r="R127" s="26"/>
      <c r="S127" s="17"/>
      <c r="T127" s="11"/>
      <c r="U127" s="32">
        <v>3664</v>
      </c>
      <c r="V127" s="11"/>
      <c r="W127" s="26"/>
      <c r="X127" s="17"/>
      <c r="Y127" s="7">
        <v>4445</v>
      </c>
      <c r="Z127" s="13"/>
      <c r="AA127" s="13"/>
    </row>
    <row r="128" spans="1:27" ht="13.5" customHeight="1" thickTop="1" thickBot="1">
      <c r="A128">
        <v>273</v>
      </c>
      <c r="B128" s="14">
        <v>40737</v>
      </c>
      <c r="C128" s="15">
        <v>0</v>
      </c>
      <c r="D128" s="30">
        <v>4313</v>
      </c>
      <c r="E128" s="30">
        <v>4920</v>
      </c>
      <c r="F128" s="11">
        <v>850</v>
      </c>
      <c r="G128" s="27">
        <v>4250</v>
      </c>
      <c r="H128" s="20">
        <f>G128-E128</f>
        <v>-670</v>
      </c>
      <c r="I128" s="11">
        <f t="shared" si="1"/>
        <v>713</v>
      </c>
      <c r="J128" s="11"/>
      <c r="K128" s="31">
        <v>3600</v>
      </c>
      <c r="L128" s="7">
        <v>3601</v>
      </c>
      <c r="M128" s="26">
        <v>4160</v>
      </c>
      <c r="N128" s="20">
        <f>M128-K128</f>
        <v>560</v>
      </c>
      <c r="O128" s="11"/>
      <c r="P128" s="32">
        <v>3635</v>
      </c>
      <c r="Q128" s="32">
        <v>3745</v>
      </c>
      <c r="R128" s="26">
        <v>3560</v>
      </c>
      <c r="S128" s="20">
        <f>R128-P128</f>
        <v>-75</v>
      </c>
      <c r="T128" s="11"/>
      <c r="U128" s="32">
        <v>3647</v>
      </c>
      <c r="V128" s="11"/>
      <c r="W128" s="26">
        <v>4380</v>
      </c>
      <c r="X128" s="20">
        <f>W128-U128</f>
        <v>733</v>
      </c>
      <c r="Y128" s="7">
        <v>4427</v>
      </c>
      <c r="Z128" s="13"/>
      <c r="AA128" s="13"/>
    </row>
    <row r="129" spans="1:27" ht="13.5" customHeight="1" thickTop="1" thickBot="1">
      <c r="A129">
        <v>272</v>
      </c>
      <c r="B129" s="14">
        <v>40738</v>
      </c>
      <c r="C129" s="15">
        <v>0</v>
      </c>
      <c r="D129" s="30">
        <v>4340</v>
      </c>
      <c r="E129" s="30">
        <v>4920</v>
      </c>
      <c r="F129" s="11">
        <v>850</v>
      </c>
      <c r="G129" s="27"/>
      <c r="H129" s="11"/>
      <c r="I129" s="11">
        <f t="shared" si="1"/>
        <v>763</v>
      </c>
      <c r="J129" s="11"/>
      <c r="K129" s="31">
        <v>3577</v>
      </c>
      <c r="L129" s="31">
        <v>3572</v>
      </c>
      <c r="M129" s="26"/>
      <c r="N129" s="20"/>
      <c r="O129" s="11"/>
      <c r="P129" s="32">
        <v>3621</v>
      </c>
      <c r="Q129" s="32">
        <v>3733</v>
      </c>
      <c r="R129" s="26"/>
      <c r="S129" s="17"/>
      <c r="T129" s="11"/>
      <c r="U129" s="32">
        <v>3633</v>
      </c>
      <c r="V129" s="11"/>
      <c r="W129" s="26"/>
      <c r="X129" s="17"/>
      <c r="Y129" s="7">
        <v>4693</v>
      </c>
      <c r="Z129" s="13"/>
      <c r="AA129" s="13"/>
    </row>
    <row r="130" spans="1:27" ht="13.5" customHeight="1" thickTop="1" thickBot="1">
      <c r="A130">
        <v>271</v>
      </c>
      <c r="B130" s="14">
        <v>40739</v>
      </c>
      <c r="C130" s="15">
        <v>0</v>
      </c>
      <c r="D130" s="30">
        <v>4369</v>
      </c>
      <c r="E130" s="30">
        <v>4920</v>
      </c>
      <c r="F130" s="11">
        <v>850</v>
      </c>
      <c r="G130" s="27">
        <v>4210</v>
      </c>
      <c r="H130" s="20">
        <f>G130-E130</f>
        <v>-710</v>
      </c>
      <c r="I130" s="11">
        <f t="shared" si="1"/>
        <v>819</v>
      </c>
      <c r="J130" s="11"/>
      <c r="K130" s="31">
        <v>3550</v>
      </c>
      <c r="L130" s="31">
        <v>3545</v>
      </c>
      <c r="M130" s="26">
        <v>4150</v>
      </c>
      <c r="N130" s="20">
        <f>M130-K130</f>
        <v>600</v>
      </c>
      <c r="O130" s="11"/>
      <c r="P130" s="32">
        <v>3605</v>
      </c>
      <c r="Q130" s="32">
        <v>3719</v>
      </c>
      <c r="R130" s="26">
        <v>3570</v>
      </c>
      <c r="S130" s="20">
        <f>R130-P130</f>
        <v>-35</v>
      </c>
      <c r="T130" s="11"/>
      <c r="U130" s="32">
        <v>3622</v>
      </c>
      <c r="V130" s="11"/>
      <c r="W130" s="26">
        <v>4420</v>
      </c>
      <c r="X130" s="20">
        <f>W130-U130</f>
        <v>798</v>
      </c>
      <c r="Y130" s="7">
        <v>4841</v>
      </c>
      <c r="Z130" s="13"/>
      <c r="AA130" s="13"/>
    </row>
    <row r="131" spans="1:27" ht="13.5" customHeight="1" thickTop="1" thickBot="1">
      <c r="A131">
        <v>270</v>
      </c>
      <c r="B131" s="14">
        <v>40740</v>
      </c>
      <c r="C131" s="15">
        <v>0</v>
      </c>
      <c r="D131" s="30">
        <v>4375</v>
      </c>
      <c r="E131" s="30">
        <v>4920</v>
      </c>
      <c r="F131" s="11">
        <v>850</v>
      </c>
      <c r="G131" s="27"/>
      <c r="H131" s="11"/>
      <c r="I131" s="11">
        <f t="shared" si="1"/>
        <v>797</v>
      </c>
      <c r="J131" s="11"/>
      <c r="K131" s="31">
        <v>3578</v>
      </c>
      <c r="L131" s="31">
        <v>3552</v>
      </c>
      <c r="M131" s="26"/>
      <c r="N131" s="17"/>
      <c r="O131" s="11"/>
      <c r="P131" s="32">
        <v>3628</v>
      </c>
      <c r="Q131" s="32">
        <v>3719</v>
      </c>
      <c r="R131" s="26"/>
      <c r="S131" s="17"/>
      <c r="T131" s="11"/>
      <c r="U131" s="32">
        <v>3622</v>
      </c>
      <c r="V131" s="11"/>
      <c r="W131" s="26"/>
      <c r="X131" s="7"/>
      <c r="Y131" s="7">
        <v>4731</v>
      </c>
      <c r="Z131" s="13"/>
      <c r="AA131" s="13"/>
    </row>
    <row r="132" spans="1:27" ht="13.5" customHeight="1" thickTop="1" thickBot="1">
      <c r="A132">
        <v>269</v>
      </c>
      <c r="B132" s="14">
        <v>40741</v>
      </c>
      <c r="C132" s="15">
        <v>1.5</v>
      </c>
      <c r="D132" s="30">
        <v>4349</v>
      </c>
      <c r="E132" s="30">
        <v>4920</v>
      </c>
      <c r="F132" s="11">
        <v>850</v>
      </c>
      <c r="G132" s="27"/>
      <c r="H132" s="11"/>
      <c r="I132" s="11">
        <f t="shared" si="1"/>
        <v>789</v>
      </c>
      <c r="J132" s="11"/>
      <c r="K132" s="31">
        <v>3560</v>
      </c>
      <c r="L132" s="31">
        <v>3554</v>
      </c>
      <c r="M132" s="26"/>
      <c r="N132" s="17"/>
      <c r="O132" s="11"/>
      <c r="P132" s="32">
        <v>3606</v>
      </c>
      <c r="Q132" s="32">
        <v>3724</v>
      </c>
      <c r="R132" s="26"/>
      <c r="S132" s="17"/>
      <c r="T132" s="11"/>
      <c r="U132" s="32">
        <v>3619</v>
      </c>
      <c r="V132" s="11"/>
      <c r="W132" s="26"/>
      <c r="X132" s="7"/>
      <c r="Y132" s="13"/>
      <c r="Z132" s="13"/>
      <c r="AA132" s="13"/>
    </row>
    <row r="133" spans="1:27" ht="13.5" customHeight="1" thickTop="1" thickBot="1">
      <c r="A133">
        <v>268</v>
      </c>
      <c r="B133" s="14">
        <v>40742</v>
      </c>
      <c r="C133" s="15">
        <v>0</v>
      </c>
      <c r="D133" s="30">
        <v>4349</v>
      </c>
      <c r="E133" s="30">
        <v>4920</v>
      </c>
      <c r="F133" s="11">
        <v>850</v>
      </c>
      <c r="G133" s="27">
        <v>4210</v>
      </c>
      <c r="H133" s="20">
        <f>G133-E133</f>
        <v>-710</v>
      </c>
      <c r="I133" s="11">
        <f t="shared" si="1"/>
        <v>812</v>
      </c>
      <c r="J133" s="11"/>
      <c r="K133" s="31">
        <v>3537</v>
      </c>
      <c r="L133" s="31">
        <v>3531</v>
      </c>
      <c r="M133" s="26">
        <v>4130</v>
      </c>
      <c r="N133" s="20">
        <f>M133-K133</f>
        <v>593</v>
      </c>
      <c r="O133" s="11"/>
      <c r="P133" s="32">
        <v>3588</v>
      </c>
      <c r="Q133" s="32">
        <v>3713</v>
      </c>
      <c r="R133" s="26">
        <v>3580</v>
      </c>
      <c r="S133" s="20">
        <f>R133-P133</f>
        <v>-8</v>
      </c>
      <c r="T133" s="11"/>
      <c r="U133" s="32">
        <v>3601</v>
      </c>
      <c r="V133" s="11"/>
      <c r="W133" s="26">
        <v>4460</v>
      </c>
      <c r="X133" s="20">
        <f>W133-U133</f>
        <v>859</v>
      </c>
      <c r="Y133" s="13"/>
      <c r="Z133" s="13"/>
      <c r="AA133" s="13"/>
    </row>
    <row r="134" spans="1:27" ht="13.5" customHeight="1" thickTop="1" thickBot="1">
      <c r="A134">
        <v>267</v>
      </c>
      <c r="B134" s="14">
        <v>40743</v>
      </c>
      <c r="C134" s="15">
        <v>14.5</v>
      </c>
      <c r="D134" s="30">
        <v>4351</v>
      </c>
      <c r="E134" s="30">
        <v>4920</v>
      </c>
      <c r="F134" s="11">
        <v>850</v>
      </c>
      <c r="G134" s="27"/>
      <c r="H134" s="11"/>
      <c r="I134" s="11">
        <f t="shared" si="1"/>
        <v>838</v>
      </c>
      <c r="J134" s="11"/>
      <c r="K134" s="31">
        <v>3513</v>
      </c>
      <c r="L134" s="31">
        <v>3505</v>
      </c>
      <c r="M134" s="26"/>
      <c r="N134" s="17"/>
      <c r="O134" s="11"/>
      <c r="P134" s="32">
        <v>3572</v>
      </c>
      <c r="Q134" s="32">
        <v>3699</v>
      </c>
      <c r="R134" s="26"/>
      <c r="S134" s="17"/>
      <c r="T134" s="11"/>
      <c r="U134" s="32">
        <v>3589</v>
      </c>
      <c r="V134" s="11"/>
      <c r="W134" s="26"/>
      <c r="X134" s="17"/>
      <c r="Y134" s="13"/>
      <c r="Z134" s="13"/>
      <c r="AA134" s="13"/>
    </row>
    <row r="135" spans="1:27" ht="13.5" customHeight="1" thickTop="1" thickBot="1">
      <c r="A135">
        <v>266</v>
      </c>
      <c r="B135" s="14">
        <v>40744</v>
      </c>
      <c r="C135" s="23">
        <v>76.5</v>
      </c>
      <c r="D135" s="30">
        <v>4482</v>
      </c>
      <c r="E135" s="30">
        <v>4920</v>
      </c>
      <c r="F135" s="11">
        <v>850</v>
      </c>
      <c r="G135" s="27">
        <v>4350</v>
      </c>
      <c r="H135" s="20">
        <f>G135-E135</f>
        <v>-570</v>
      </c>
      <c r="I135" s="11">
        <f t="shared" si="1"/>
        <v>978</v>
      </c>
      <c r="J135" s="11"/>
      <c r="K135" s="31">
        <v>3504</v>
      </c>
      <c r="L135" s="31">
        <v>3494</v>
      </c>
      <c r="M135" s="26">
        <v>4350</v>
      </c>
      <c r="N135" s="20">
        <f>M135-K135</f>
        <v>846</v>
      </c>
      <c r="O135" s="11"/>
      <c r="P135" s="32">
        <v>3571</v>
      </c>
      <c r="Q135" s="32">
        <v>3698</v>
      </c>
      <c r="R135" s="26">
        <v>3890</v>
      </c>
      <c r="S135" s="20">
        <f>R135-P135</f>
        <v>319</v>
      </c>
      <c r="T135" s="11"/>
      <c r="U135" s="32">
        <v>3582</v>
      </c>
      <c r="V135" s="11"/>
      <c r="W135" s="26">
        <v>4490</v>
      </c>
      <c r="X135" s="20">
        <f>W135-U135</f>
        <v>908</v>
      </c>
      <c r="Y135" s="13"/>
      <c r="Z135" s="13"/>
      <c r="AA135" s="13"/>
    </row>
    <row r="136" spans="1:27" ht="13.5" customHeight="1" thickTop="1" thickBot="1">
      <c r="A136">
        <v>265</v>
      </c>
      <c r="B136" s="14">
        <v>40745</v>
      </c>
      <c r="C136" s="15">
        <v>24</v>
      </c>
      <c r="D136" s="34">
        <v>4921</v>
      </c>
      <c r="E136" s="30">
        <v>4920</v>
      </c>
      <c r="F136" s="11">
        <v>850</v>
      </c>
      <c r="G136" s="27"/>
      <c r="H136" s="11"/>
      <c r="I136" s="11">
        <f t="shared" si="1"/>
        <v>1401</v>
      </c>
      <c r="J136" s="11"/>
      <c r="K136" s="31">
        <v>3520</v>
      </c>
      <c r="L136" s="31">
        <v>3510</v>
      </c>
      <c r="M136" s="26"/>
      <c r="N136" s="17"/>
      <c r="O136" s="11"/>
      <c r="P136" s="32">
        <v>3601</v>
      </c>
      <c r="Q136" s="32">
        <v>3725</v>
      </c>
      <c r="R136" s="26"/>
      <c r="S136" s="17"/>
      <c r="T136" s="11"/>
      <c r="U136" s="32">
        <v>3605</v>
      </c>
      <c r="V136" s="11"/>
      <c r="W136" s="26"/>
      <c r="X136" s="17"/>
      <c r="Y136" s="13"/>
      <c r="Z136" s="13"/>
      <c r="AA136" s="13"/>
    </row>
    <row r="137" spans="1:27" ht="13.5" customHeight="1" thickTop="1" thickBot="1">
      <c r="A137">
        <v>264</v>
      </c>
      <c r="B137" s="14">
        <v>40746</v>
      </c>
      <c r="C137" s="15">
        <v>0</v>
      </c>
      <c r="D137" s="30">
        <v>5032</v>
      </c>
      <c r="E137" s="30">
        <v>4920</v>
      </c>
      <c r="F137" s="11">
        <v>850</v>
      </c>
      <c r="G137" s="27">
        <v>4650</v>
      </c>
      <c r="H137" s="20">
        <f>G137-E137</f>
        <v>-270</v>
      </c>
      <c r="I137" s="11">
        <f t="shared" si="1"/>
        <v>1463</v>
      </c>
      <c r="J137" s="11"/>
      <c r="K137" s="31">
        <v>3569</v>
      </c>
      <c r="L137" s="31">
        <v>3562</v>
      </c>
      <c r="M137" s="35">
        <v>5150</v>
      </c>
      <c r="N137" s="20">
        <f>M137-K137</f>
        <v>1581</v>
      </c>
      <c r="O137" s="11"/>
      <c r="P137" s="32">
        <v>3626</v>
      </c>
      <c r="Q137" s="32">
        <v>3748</v>
      </c>
      <c r="R137" s="26">
        <v>4710</v>
      </c>
      <c r="S137" s="20">
        <f>R137-P137</f>
        <v>1084</v>
      </c>
      <c r="T137" s="11"/>
      <c r="U137" s="32">
        <v>3617</v>
      </c>
      <c r="V137" s="11"/>
      <c r="W137" s="26">
        <v>4710</v>
      </c>
      <c r="X137" s="20">
        <f>W137-U137</f>
        <v>1093</v>
      </c>
      <c r="Y137" s="13"/>
      <c r="Z137" s="13"/>
      <c r="AA137" s="13"/>
    </row>
    <row r="138" spans="1:27" ht="13.5" customHeight="1" thickTop="1" thickBot="1">
      <c r="A138">
        <v>263</v>
      </c>
      <c r="B138" s="14">
        <v>40747</v>
      </c>
      <c r="C138" s="15">
        <v>1.5</v>
      </c>
      <c r="D138" s="30">
        <v>5036</v>
      </c>
      <c r="E138" s="30">
        <v>4920</v>
      </c>
      <c r="F138" s="11">
        <v>850</v>
      </c>
      <c r="G138" s="27"/>
      <c r="H138" s="11"/>
      <c r="I138" s="11">
        <f t="shared" si="1"/>
        <v>1441</v>
      </c>
      <c r="J138" s="11"/>
      <c r="K138" s="31">
        <v>3595</v>
      </c>
      <c r="L138" s="31">
        <v>3587</v>
      </c>
      <c r="M138" s="26"/>
      <c r="N138" s="17"/>
      <c r="O138" s="11"/>
      <c r="P138" s="32">
        <v>3621</v>
      </c>
      <c r="Q138" s="32">
        <v>3758</v>
      </c>
      <c r="R138" s="26"/>
      <c r="S138" s="17"/>
      <c r="T138" s="11"/>
      <c r="U138" s="32">
        <v>3632</v>
      </c>
      <c r="V138" s="11"/>
      <c r="W138" s="26"/>
      <c r="X138" s="7"/>
      <c r="Y138" s="13"/>
      <c r="Z138" s="13"/>
      <c r="AA138" s="13"/>
    </row>
    <row r="139" spans="1:27" ht="13.5" customHeight="1" thickTop="1" thickBot="1">
      <c r="A139">
        <v>262</v>
      </c>
      <c r="B139" s="14">
        <v>40748</v>
      </c>
      <c r="C139" s="15">
        <v>0</v>
      </c>
      <c r="D139" s="33">
        <v>5015</v>
      </c>
      <c r="E139" s="30">
        <v>4920</v>
      </c>
      <c r="F139" s="11">
        <v>850</v>
      </c>
      <c r="G139" s="27"/>
      <c r="H139" s="11"/>
      <c r="I139" s="11">
        <f t="shared" si="1"/>
        <v>1418</v>
      </c>
      <c r="J139" s="11"/>
      <c r="K139" s="31">
        <v>3597</v>
      </c>
      <c r="L139" s="31">
        <v>3588</v>
      </c>
      <c r="M139" s="26"/>
      <c r="N139" s="17"/>
      <c r="O139" s="11"/>
      <c r="P139" s="32">
        <v>3611</v>
      </c>
      <c r="Q139" s="32">
        <v>3752</v>
      </c>
      <c r="R139" s="26"/>
      <c r="S139" s="17"/>
      <c r="T139" s="11"/>
      <c r="U139" s="32">
        <v>3627</v>
      </c>
      <c r="V139" s="11"/>
      <c r="W139" s="26"/>
      <c r="X139" s="7"/>
      <c r="Y139" s="13"/>
      <c r="Z139" s="13"/>
      <c r="AA139" s="13"/>
    </row>
    <row r="140" spans="1:27" ht="13.5" customHeight="1" thickTop="1" thickBot="1">
      <c r="A140">
        <v>261</v>
      </c>
      <c r="B140" s="14">
        <v>40749</v>
      </c>
      <c r="C140" s="15">
        <v>0</v>
      </c>
      <c r="D140" s="33">
        <v>4937</v>
      </c>
      <c r="E140" s="30">
        <v>4920</v>
      </c>
      <c r="F140" s="11">
        <v>850</v>
      </c>
      <c r="G140" s="27">
        <v>4530</v>
      </c>
      <c r="H140" s="20">
        <f>G140-E140</f>
        <v>-390</v>
      </c>
      <c r="I140" s="11">
        <f t="shared" si="1"/>
        <v>1340</v>
      </c>
      <c r="J140" s="11"/>
      <c r="K140" s="31">
        <v>3597</v>
      </c>
      <c r="L140" s="31">
        <v>3589</v>
      </c>
      <c r="M140" s="26">
        <v>4630</v>
      </c>
      <c r="N140" s="20">
        <f>M140-K140</f>
        <v>1033</v>
      </c>
      <c r="O140" s="11"/>
      <c r="P140" s="32">
        <v>3600</v>
      </c>
      <c r="Q140" s="32">
        <v>3746</v>
      </c>
      <c r="R140" s="26">
        <v>4280</v>
      </c>
      <c r="S140" s="20">
        <f>R140-P140</f>
        <v>680</v>
      </c>
      <c r="T140" s="11"/>
      <c r="U140" s="32">
        <v>3616</v>
      </c>
      <c r="V140" s="11"/>
      <c r="W140" s="26">
        <v>4770</v>
      </c>
      <c r="X140" s="20">
        <f>W140-U140</f>
        <v>1154</v>
      </c>
      <c r="Y140" s="13"/>
      <c r="Z140" s="13"/>
      <c r="AA140" s="13"/>
    </row>
    <row r="141" spans="1:27" ht="13.5" customHeight="1" thickTop="1" thickBot="1">
      <c r="A141">
        <v>260</v>
      </c>
      <c r="B141" s="14">
        <v>40750</v>
      </c>
      <c r="C141" s="15">
        <v>9.5</v>
      </c>
      <c r="D141" s="33">
        <v>4864</v>
      </c>
      <c r="E141" s="30">
        <v>4920</v>
      </c>
      <c r="F141" s="11">
        <v>850</v>
      </c>
      <c r="G141" s="27"/>
      <c r="H141" s="11"/>
      <c r="I141" s="11">
        <f t="shared" si="1"/>
        <v>1262</v>
      </c>
      <c r="J141" s="11"/>
      <c r="K141" s="31">
        <v>3602</v>
      </c>
      <c r="L141" s="31">
        <v>3594</v>
      </c>
      <c r="M141" s="26"/>
      <c r="N141" s="17"/>
      <c r="O141" s="11"/>
      <c r="P141" s="32">
        <v>3590</v>
      </c>
      <c r="Q141" s="32">
        <v>3741</v>
      </c>
      <c r="R141" s="26"/>
      <c r="S141" s="17"/>
      <c r="T141" s="11"/>
      <c r="U141" s="32">
        <v>3615</v>
      </c>
      <c r="V141" s="11"/>
      <c r="W141" s="26"/>
      <c r="X141" s="17"/>
      <c r="Y141" s="13"/>
      <c r="Z141" s="13"/>
      <c r="AA141" s="13"/>
    </row>
    <row r="142" spans="1:27" ht="13.5" customHeight="1" thickTop="1" thickBot="1">
      <c r="A142">
        <v>259</v>
      </c>
      <c r="B142" s="14">
        <v>40751</v>
      </c>
      <c r="C142" s="15">
        <v>1</v>
      </c>
      <c r="D142" s="33">
        <v>4797</v>
      </c>
      <c r="E142" s="30">
        <v>4920</v>
      </c>
      <c r="F142" s="11">
        <v>850</v>
      </c>
      <c r="G142" s="27">
        <v>4430</v>
      </c>
      <c r="H142" s="20">
        <f>G142-E142</f>
        <v>-490</v>
      </c>
      <c r="I142" s="11">
        <f t="shared" si="1"/>
        <v>1197</v>
      </c>
      <c r="J142" s="11"/>
      <c r="K142" s="31">
        <v>3600</v>
      </c>
      <c r="L142" s="31">
        <v>3587</v>
      </c>
      <c r="M142" s="26">
        <v>4640</v>
      </c>
      <c r="N142" s="20">
        <f>M142-K142</f>
        <v>1040</v>
      </c>
      <c r="O142" s="11"/>
      <c r="P142" s="32">
        <v>3582</v>
      </c>
      <c r="Q142" s="32">
        <v>3735</v>
      </c>
      <c r="R142" s="26">
        <v>4140</v>
      </c>
      <c r="S142" s="20">
        <f>R142-P142</f>
        <v>558</v>
      </c>
      <c r="T142" s="11"/>
      <c r="U142" s="32">
        <v>3602</v>
      </c>
      <c r="V142" s="11"/>
      <c r="W142" s="26">
        <v>4730</v>
      </c>
      <c r="X142" s="20">
        <f>W142-U142</f>
        <v>1128</v>
      </c>
      <c r="Y142" s="13"/>
      <c r="Z142" s="13"/>
      <c r="AA142" s="13"/>
    </row>
    <row r="143" spans="1:27" ht="13.5" customHeight="1" thickTop="1" thickBot="1">
      <c r="A143">
        <v>258</v>
      </c>
      <c r="B143" s="14">
        <v>40752</v>
      </c>
      <c r="C143" s="15">
        <v>5</v>
      </c>
      <c r="D143" s="33">
        <v>4747</v>
      </c>
      <c r="E143" s="30">
        <v>4920</v>
      </c>
      <c r="F143" s="11">
        <v>850</v>
      </c>
      <c r="G143" s="27"/>
      <c r="H143" s="11"/>
      <c r="I143" s="11">
        <f t="shared" si="1"/>
        <v>1155</v>
      </c>
      <c r="J143" s="11"/>
      <c r="K143" s="31">
        <v>3592</v>
      </c>
      <c r="L143" s="31">
        <v>3578</v>
      </c>
      <c r="M143" s="26"/>
      <c r="N143" s="17"/>
      <c r="O143" s="11"/>
      <c r="P143" s="32">
        <v>3571</v>
      </c>
      <c r="Q143" s="32">
        <v>3727</v>
      </c>
      <c r="R143" s="26"/>
      <c r="S143" s="17"/>
      <c r="T143" s="11"/>
      <c r="U143" s="32">
        <v>3588</v>
      </c>
      <c r="V143" s="11"/>
      <c r="W143" s="26"/>
      <c r="X143" s="17"/>
      <c r="Y143" s="13"/>
      <c r="Z143" s="13"/>
      <c r="AA143" s="13"/>
    </row>
    <row r="144" spans="1:27" ht="13.5" customHeight="1" thickTop="1" thickBot="1">
      <c r="A144">
        <v>257</v>
      </c>
      <c r="B144" s="14">
        <v>40753</v>
      </c>
      <c r="C144" s="15">
        <v>14</v>
      </c>
      <c r="D144" s="33">
        <v>4713</v>
      </c>
      <c r="E144" s="30">
        <v>4920</v>
      </c>
      <c r="F144" s="11">
        <v>850</v>
      </c>
      <c r="G144" s="27">
        <v>4770</v>
      </c>
      <c r="H144" s="20">
        <f>G144-E144</f>
        <v>-150</v>
      </c>
      <c r="I144" s="11">
        <f t="shared" si="1"/>
        <v>1133</v>
      </c>
      <c r="J144" s="11"/>
      <c r="K144" s="31">
        <v>3580</v>
      </c>
      <c r="L144" s="31">
        <v>3564</v>
      </c>
      <c r="M144" s="26">
        <v>4600</v>
      </c>
      <c r="N144" s="20">
        <f>M144-K144</f>
        <v>1020</v>
      </c>
      <c r="O144" s="11"/>
      <c r="P144" s="32">
        <v>3560</v>
      </c>
      <c r="Q144" s="32">
        <v>3719</v>
      </c>
      <c r="R144" s="26">
        <v>4080</v>
      </c>
      <c r="S144" s="20">
        <f>R144-P144</f>
        <v>520</v>
      </c>
      <c r="T144" s="11"/>
      <c r="U144" s="32">
        <v>3578</v>
      </c>
      <c r="V144" s="11"/>
      <c r="W144" s="26">
        <v>4730</v>
      </c>
      <c r="X144" s="20">
        <f>W144-U144</f>
        <v>1152</v>
      </c>
      <c r="Y144" s="13"/>
      <c r="Z144" s="13"/>
      <c r="AA144" s="13"/>
    </row>
    <row r="145" spans="1:27" ht="13.5" customHeight="1" thickTop="1" thickBot="1">
      <c r="A145">
        <v>256</v>
      </c>
      <c r="B145" s="14">
        <v>40754</v>
      </c>
      <c r="C145" s="15">
        <v>18</v>
      </c>
      <c r="D145" s="33">
        <v>4714</v>
      </c>
      <c r="E145" s="30">
        <v>4920</v>
      </c>
      <c r="F145" s="11">
        <v>850</v>
      </c>
      <c r="G145" s="27"/>
      <c r="H145" s="11"/>
      <c r="I145" s="11">
        <f t="shared" si="1"/>
        <v>1089</v>
      </c>
      <c r="J145" s="11"/>
      <c r="K145" s="31">
        <v>3625</v>
      </c>
      <c r="L145" s="31">
        <v>3614</v>
      </c>
      <c r="M145" s="26"/>
      <c r="N145" s="17"/>
      <c r="O145" s="11"/>
      <c r="P145" s="32">
        <v>3595</v>
      </c>
      <c r="Q145" s="32">
        <v>3738</v>
      </c>
      <c r="R145" s="26"/>
      <c r="S145" s="17"/>
      <c r="T145" s="11"/>
      <c r="U145" s="32">
        <v>3589</v>
      </c>
      <c r="V145" s="11"/>
      <c r="W145" s="26"/>
      <c r="X145" s="7"/>
      <c r="Y145" s="13"/>
      <c r="Z145" s="13"/>
      <c r="AA145" s="13"/>
    </row>
    <row r="146" spans="1:27" ht="13.5" customHeight="1" thickTop="1" thickBot="1">
      <c r="A146">
        <v>255</v>
      </c>
      <c r="B146" s="14">
        <v>40755</v>
      </c>
      <c r="C146" s="15">
        <v>6.5</v>
      </c>
      <c r="D146" s="33">
        <v>4765</v>
      </c>
      <c r="E146" s="30">
        <v>4920</v>
      </c>
      <c r="F146" s="11">
        <v>850</v>
      </c>
      <c r="G146" s="27"/>
      <c r="H146" s="11"/>
      <c r="I146" s="11">
        <f t="shared" si="1"/>
        <v>1127</v>
      </c>
      <c r="J146" s="11"/>
      <c r="K146" s="31">
        <v>3638</v>
      </c>
      <c r="L146" s="31">
        <v>3625</v>
      </c>
      <c r="M146" s="26"/>
      <c r="N146" s="17"/>
      <c r="O146" s="11"/>
      <c r="P146" s="32">
        <v>3596</v>
      </c>
      <c r="Q146" s="32">
        <v>3747</v>
      </c>
      <c r="R146" s="26"/>
      <c r="S146" s="17"/>
      <c r="T146" s="11"/>
      <c r="U146" s="32">
        <v>3604</v>
      </c>
      <c r="V146" s="11"/>
      <c r="W146" s="26"/>
      <c r="X146" s="7"/>
      <c r="Y146" s="13"/>
      <c r="Z146" s="13"/>
      <c r="AA146" s="13"/>
    </row>
    <row r="147" spans="1:27" ht="13.5" customHeight="1" thickTop="1" thickBot="1">
      <c r="A147">
        <v>254</v>
      </c>
      <c r="B147" s="14">
        <v>40756</v>
      </c>
      <c r="C147" s="15">
        <v>1</v>
      </c>
      <c r="D147" s="33">
        <v>4784</v>
      </c>
      <c r="E147" s="36">
        <v>4920</v>
      </c>
      <c r="F147" s="11">
        <v>850</v>
      </c>
      <c r="G147" s="27">
        <v>4520</v>
      </c>
      <c r="H147" s="20">
        <f>G147-E147</f>
        <v>-400</v>
      </c>
      <c r="I147" s="11">
        <f t="shared" ref="I147:I197" si="2">D147-K147</f>
        <v>1149</v>
      </c>
      <c r="J147" s="11"/>
      <c r="K147" s="31">
        <v>3635</v>
      </c>
      <c r="L147" s="31">
        <v>3621</v>
      </c>
      <c r="M147" s="26">
        <v>4550</v>
      </c>
      <c r="N147" s="20">
        <f>M147-K147</f>
        <v>915</v>
      </c>
      <c r="O147" s="11"/>
      <c r="P147" s="32">
        <v>3589</v>
      </c>
      <c r="Q147" s="32">
        <v>3749</v>
      </c>
      <c r="R147" s="26">
        <v>4350</v>
      </c>
      <c r="S147" s="20">
        <f>R147-P147</f>
        <v>761</v>
      </c>
      <c r="T147" s="11"/>
      <c r="U147" s="32">
        <v>3609</v>
      </c>
      <c r="V147" s="11"/>
      <c r="W147" s="26">
        <v>4780</v>
      </c>
      <c r="X147" s="20">
        <f>W147-U147</f>
        <v>1171</v>
      </c>
      <c r="Y147" s="13"/>
      <c r="Z147" s="13"/>
      <c r="AA147" s="13"/>
    </row>
    <row r="148" spans="1:27" ht="13.5" customHeight="1" thickTop="1" thickBot="1">
      <c r="A148">
        <v>253</v>
      </c>
      <c r="B148" s="14">
        <v>40757</v>
      </c>
      <c r="C148" s="15">
        <v>0</v>
      </c>
      <c r="D148" s="33">
        <v>4758</v>
      </c>
      <c r="E148" s="36">
        <v>4920</v>
      </c>
      <c r="F148" s="11">
        <v>850</v>
      </c>
      <c r="G148" s="27"/>
      <c r="H148" s="11"/>
      <c r="I148" s="11">
        <f t="shared" si="2"/>
        <v>1132</v>
      </c>
      <c r="J148" s="11"/>
      <c r="K148" s="31">
        <v>3626</v>
      </c>
      <c r="L148" s="31">
        <v>3611</v>
      </c>
      <c r="M148" s="26"/>
      <c r="N148" s="17"/>
      <c r="O148" s="11"/>
      <c r="P148" s="32">
        <v>3585</v>
      </c>
      <c r="Q148" s="32">
        <v>3748</v>
      </c>
      <c r="R148" s="26"/>
      <c r="S148" s="17"/>
      <c r="T148" s="11"/>
      <c r="U148" s="32">
        <v>3604</v>
      </c>
      <c r="V148" s="11"/>
      <c r="W148" s="26"/>
      <c r="X148" s="17"/>
      <c r="Y148" s="13"/>
      <c r="Z148" s="13"/>
      <c r="AA148" s="13"/>
    </row>
    <row r="149" spans="1:27" ht="13.5" customHeight="1" thickTop="1" thickBot="1">
      <c r="A149">
        <v>252</v>
      </c>
      <c r="B149" s="14">
        <v>40758</v>
      </c>
      <c r="C149" s="15">
        <v>0</v>
      </c>
      <c r="D149" s="33">
        <v>4733</v>
      </c>
      <c r="E149" s="36">
        <v>4920</v>
      </c>
      <c r="F149" s="11">
        <v>850</v>
      </c>
      <c r="G149" s="27">
        <v>4450</v>
      </c>
      <c r="H149" s="20">
        <f>G149-E149</f>
        <v>-470</v>
      </c>
      <c r="I149" s="11">
        <f t="shared" si="2"/>
        <v>1085</v>
      </c>
      <c r="J149" s="11"/>
      <c r="K149" s="31">
        <v>3648</v>
      </c>
      <c r="L149" s="31">
        <v>3635</v>
      </c>
      <c r="M149" s="26">
        <v>4480</v>
      </c>
      <c r="N149" s="20">
        <f>M149-K149</f>
        <v>832</v>
      </c>
      <c r="O149" s="11"/>
      <c r="P149" s="32">
        <v>3580</v>
      </c>
      <c r="Q149" s="32">
        <v>3743</v>
      </c>
      <c r="R149" s="26">
        <v>4100</v>
      </c>
      <c r="S149" s="20">
        <f>R149-P149</f>
        <v>520</v>
      </c>
      <c r="T149" s="11"/>
      <c r="U149" s="32">
        <v>3596</v>
      </c>
      <c r="V149" s="11"/>
      <c r="W149" s="26">
        <v>4790</v>
      </c>
      <c r="X149" s="20">
        <f>W149-U149</f>
        <v>1194</v>
      </c>
      <c r="Y149" s="13"/>
      <c r="Z149" s="13"/>
      <c r="AA149" s="13"/>
    </row>
    <row r="150" spans="1:27" ht="13.5" customHeight="1" thickTop="1" thickBot="1">
      <c r="A150">
        <v>251</v>
      </c>
      <c r="B150" s="14">
        <v>40759</v>
      </c>
      <c r="C150" s="15">
        <v>3.5</v>
      </c>
      <c r="D150" s="33">
        <v>4717</v>
      </c>
      <c r="E150" s="36">
        <v>4920</v>
      </c>
      <c r="F150" s="11">
        <v>850</v>
      </c>
      <c r="G150" s="27"/>
      <c r="H150" s="11"/>
      <c r="I150" s="11">
        <f t="shared" si="2"/>
        <v>1021</v>
      </c>
      <c r="J150" s="11"/>
      <c r="K150" s="31">
        <v>3696</v>
      </c>
      <c r="L150" s="31">
        <v>3686</v>
      </c>
      <c r="M150" s="26"/>
      <c r="N150" s="17"/>
      <c r="O150" s="11"/>
      <c r="P150" s="32">
        <v>3572</v>
      </c>
      <c r="Q150" s="32">
        <v>3736</v>
      </c>
      <c r="R150" s="26"/>
      <c r="S150" s="17"/>
      <c r="T150" s="11"/>
      <c r="U150" s="32">
        <v>3588</v>
      </c>
      <c r="V150" s="11"/>
      <c r="W150" s="26"/>
      <c r="X150" s="17"/>
      <c r="Y150" s="13"/>
      <c r="Z150" s="13"/>
      <c r="AA150" s="13"/>
    </row>
    <row r="151" spans="1:27" ht="13.5" customHeight="1" thickTop="1" thickBot="1">
      <c r="A151">
        <v>250</v>
      </c>
      <c r="B151" s="14">
        <v>40760</v>
      </c>
      <c r="C151" s="15">
        <v>0.5</v>
      </c>
      <c r="D151" s="33">
        <v>4703</v>
      </c>
      <c r="E151" s="36">
        <v>4920</v>
      </c>
      <c r="F151" s="11">
        <v>850</v>
      </c>
      <c r="G151" s="27">
        <v>4430</v>
      </c>
      <c r="H151" s="20">
        <f>G151-E151</f>
        <v>-490</v>
      </c>
      <c r="I151" s="11">
        <f t="shared" si="2"/>
        <v>1024</v>
      </c>
      <c r="J151" s="11"/>
      <c r="K151" s="31">
        <v>3679</v>
      </c>
      <c r="L151" s="31">
        <v>3667</v>
      </c>
      <c r="M151" s="26">
        <v>4510</v>
      </c>
      <c r="N151" s="20">
        <f>M151-K151</f>
        <v>831</v>
      </c>
      <c r="O151" s="11"/>
      <c r="P151" s="32">
        <v>3611</v>
      </c>
      <c r="Q151" s="32">
        <v>3760</v>
      </c>
      <c r="R151" s="26">
        <v>4000</v>
      </c>
      <c r="S151" s="20">
        <f>R151-P151</f>
        <v>389</v>
      </c>
      <c r="T151" s="11"/>
      <c r="U151" s="32">
        <v>3603</v>
      </c>
      <c r="V151" s="11"/>
      <c r="W151" s="26">
        <v>4780</v>
      </c>
      <c r="X151" s="20">
        <f>W151-U151</f>
        <v>1177</v>
      </c>
      <c r="Y151" s="13"/>
      <c r="Z151" s="13"/>
      <c r="AA151" s="13"/>
    </row>
    <row r="152" spans="1:27" ht="13.5" customHeight="1" thickTop="1" thickBot="1">
      <c r="A152">
        <v>249</v>
      </c>
      <c r="B152" s="14">
        <v>40761</v>
      </c>
      <c r="C152" s="15">
        <v>0</v>
      </c>
      <c r="D152" s="36">
        <v>4702</v>
      </c>
      <c r="E152" s="36">
        <v>4920</v>
      </c>
      <c r="F152" s="11">
        <v>850</v>
      </c>
      <c r="G152" s="27"/>
      <c r="H152" s="11"/>
      <c r="I152" s="11">
        <f t="shared" si="2"/>
        <v>1040</v>
      </c>
      <c r="J152" s="11"/>
      <c r="K152" s="31">
        <v>3662</v>
      </c>
      <c r="L152" s="31">
        <v>3650</v>
      </c>
      <c r="M152" s="26"/>
      <c r="N152" s="17"/>
      <c r="O152" s="11"/>
      <c r="P152" s="32">
        <v>3599</v>
      </c>
      <c r="Q152" s="32">
        <v>3756</v>
      </c>
      <c r="R152" s="26"/>
      <c r="S152" s="17"/>
      <c r="T152" s="11"/>
      <c r="U152" s="32">
        <v>3606</v>
      </c>
      <c r="V152" s="11"/>
      <c r="W152" s="26"/>
      <c r="X152" s="7"/>
      <c r="Y152" s="13"/>
      <c r="Z152" s="13"/>
      <c r="AA152" s="13"/>
    </row>
    <row r="153" spans="1:27" ht="13.5" customHeight="1" thickTop="1" thickBot="1">
      <c r="A153">
        <v>248</v>
      </c>
      <c r="B153" s="14">
        <v>40762</v>
      </c>
      <c r="C153" s="15">
        <v>0</v>
      </c>
      <c r="D153" s="36">
        <v>4688</v>
      </c>
      <c r="E153" s="36">
        <v>4920</v>
      </c>
      <c r="F153" s="11">
        <v>850</v>
      </c>
      <c r="G153" s="27"/>
      <c r="H153" s="11"/>
      <c r="I153" s="11">
        <f t="shared" si="2"/>
        <v>1045</v>
      </c>
      <c r="J153" s="11"/>
      <c r="K153" s="31">
        <v>3643</v>
      </c>
      <c r="L153" s="31">
        <v>3628</v>
      </c>
      <c r="M153" s="26"/>
      <c r="N153" s="17"/>
      <c r="O153" s="11"/>
      <c r="P153" s="32">
        <v>3587</v>
      </c>
      <c r="Q153" s="32">
        <v>3747</v>
      </c>
      <c r="R153" s="26"/>
      <c r="S153" s="17"/>
      <c r="T153" s="11"/>
      <c r="U153" s="32">
        <v>3597</v>
      </c>
      <c r="V153" s="11"/>
      <c r="W153" s="26"/>
      <c r="X153" s="7"/>
      <c r="Y153" s="13"/>
      <c r="Z153" s="13"/>
      <c r="AA153" s="13"/>
    </row>
    <row r="154" spans="1:27" ht="13.5" customHeight="1" thickTop="1" thickBot="1">
      <c r="A154">
        <v>247</v>
      </c>
      <c r="B154" s="14">
        <v>40763</v>
      </c>
      <c r="C154" s="15">
        <v>9</v>
      </c>
      <c r="D154" s="36">
        <v>4666</v>
      </c>
      <c r="E154" s="36">
        <v>4920</v>
      </c>
      <c r="F154" s="11">
        <v>850</v>
      </c>
      <c r="G154" s="27">
        <v>4310</v>
      </c>
      <c r="H154" s="20">
        <f>G154-E154</f>
        <v>-610</v>
      </c>
      <c r="I154" s="11">
        <f t="shared" si="2"/>
        <v>1042</v>
      </c>
      <c r="J154" s="11"/>
      <c r="K154" s="31">
        <v>3624</v>
      </c>
      <c r="L154" s="31">
        <v>3604</v>
      </c>
      <c r="M154" s="26">
        <v>4500</v>
      </c>
      <c r="N154" s="20">
        <f>M154-K154</f>
        <v>876</v>
      </c>
      <c r="O154" s="11"/>
      <c r="P154" s="32">
        <v>3577</v>
      </c>
      <c r="Q154" s="32">
        <v>3737</v>
      </c>
      <c r="R154" s="26">
        <v>3920</v>
      </c>
      <c r="S154" s="20">
        <f>R154-P154</f>
        <v>343</v>
      </c>
      <c r="T154" s="11"/>
      <c r="U154" s="32">
        <v>3588</v>
      </c>
      <c r="V154" s="11"/>
      <c r="W154" s="26">
        <v>4750</v>
      </c>
      <c r="X154" s="20">
        <f>W154-U154</f>
        <v>1162</v>
      </c>
      <c r="Y154" s="13"/>
      <c r="Z154" s="13"/>
      <c r="AA154" s="13"/>
    </row>
    <row r="155" spans="1:27" ht="13.5" customHeight="1" thickTop="1" thickBot="1">
      <c r="A155">
        <v>246</v>
      </c>
      <c r="B155" s="14">
        <v>40764</v>
      </c>
      <c r="C155" s="15">
        <v>0</v>
      </c>
      <c r="D155" s="36">
        <v>4642</v>
      </c>
      <c r="E155" s="36">
        <v>4920</v>
      </c>
      <c r="F155" s="11">
        <v>850</v>
      </c>
      <c r="G155" s="27"/>
      <c r="H155" s="11"/>
      <c r="I155" s="11">
        <f t="shared" si="2"/>
        <v>1040</v>
      </c>
      <c r="J155" s="11"/>
      <c r="K155" s="31">
        <v>3602</v>
      </c>
      <c r="L155" s="31">
        <v>3584</v>
      </c>
      <c r="M155" s="26"/>
      <c r="N155" s="17"/>
      <c r="O155" s="11"/>
      <c r="P155" s="32">
        <v>3566</v>
      </c>
      <c r="Q155" s="32">
        <v>3727</v>
      </c>
      <c r="R155" s="26"/>
      <c r="S155" s="17"/>
      <c r="T155" s="11"/>
      <c r="U155" s="32">
        <v>3577</v>
      </c>
      <c r="V155" s="11"/>
      <c r="W155" s="26"/>
      <c r="X155" s="17"/>
      <c r="Y155" s="13"/>
      <c r="Z155" s="13"/>
      <c r="AA155" s="13"/>
    </row>
    <row r="156" spans="1:27" ht="13.5" customHeight="1" thickTop="1" thickBot="1">
      <c r="A156">
        <v>245</v>
      </c>
      <c r="B156" s="14">
        <v>40765</v>
      </c>
      <c r="C156" s="15">
        <v>0</v>
      </c>
      <c r="D156" s="36">
        <v>4619</v>
      </c>
      <c r="E156" s="36">
        <v>4920</v>
      </c>
      <c r="F156" s="11">
        <v>850</v>
      </c>
      <c r="G156" s="27">
        <v>4230</v>
      </c>
      <c r="H156" s="20">
        <f>G156-E156</f>
        <v>-690</v>
      </c>
      <c r="I156" s="11">
        <f t="shared" si="2"/>
        <v>999</v>
      </c>
      <c r="J156" s="11"/>
      <c r="K156" s="31">
        <v>3620</v>
      </c>
      <c r="L156" s="31">
        <v>3604</v>
      </c>
      <c r="M156" s="26">
        <v>4500</v>
      </c>
      <c r="N156" s="20">
        <f>M156-K156</f>
        <v>880</v>
      </c>
      <c r="O156" s="11"/>
      <c r="P156" s="32">
        <v>3554</v>
      </c>
      <c r="Q156" s="32">
        <v>3716</v>
      </c>
      <c r="R156" s="26">
        <v>3870</v>
      </c>
      <c r="S156" s="20">
        <f>R156-P156</f>
        <v>316</v>
      </c>
      <c r="T156" s="11"/>
      <c r="U156" s="32">
        <v>3564</v>
      </c>
      <c r="V156" s="11"/>
      <c r="W156" s="26">
        <v>4730</v>
      </c>
      <c r="X156" s="20">
        <f>W156-U156</f>
        <v>1166</v>
      </c>
      <c r="Y156" s="13"/>
      <c r="Z156" s="13"/>
      <c r="AA156" s="13"/>
    </row>
    <row r="157" spans="1:27" ht="13.5" customHeight="1" thickTop="1" thickBot="1">
      <c r="A157">
        <v>244</v>
      </c>
      <c r="B157" s="14">
        <v>40766</v>
      </c>
      <c r="C157" s="15">
        <v>0</v>
      </c>
      <c r="D157" s="36">
        <v>4624</v>
      </c>
      <c r="E157" s="36">
        <v>4920</v>
      </c>
      <c r="F157" s="11">
        <v>850</v>
      </c>
      <c r="G157" s="27"/>
      <c r="H157" s="11"/>
      <c r="I157" s="11">
        <f t="shared" si="2"/>
        <v>1001</v>
      </c>
      <c r="J157" s="11"/>
      <c r="K157" s="31">
        <v>3623</v>
      </c>
      <c r="L157" s="31">
        <v>3608</v>
      </c>
      <c r="M157" s="26"/>
      <c r="N157" s="17"/>
      <c r="O157" s="11"/>
      <c r="P157" s="32">
        <v>3542</v>
      </c>
      <c r="Q157" s="32" t="s">
        <v>60</v>
      </c>
      <c r="R157" s="26"/>
      <c r="S157" s="17"/>
      <c r="T157" s="11"/>
      <c r="U157" s="32">
        <v>3550</v>
      </c>
      <c r="V157" s="11"/>
      <c r="W157" s="26"/>
      <c r="X157" s="17"/>
      <c r="Y157" s="13"/>
      <c r="Z157" s="13"/>
      <c r="AA157" s="13"/>
    </row>
    <row r="158" spans="1:27" ht="13.5" customHeight="1" thickTop="1" thickBot="1">
      <c r="A158">
        <v>243</v>
      </c>
      <c r="B158" s="14">
        <v>40767</v>
      </c>
      <c r="C158" s="15">
        <v>0</v>
      </c>
      <c r="D158" s="36">
        <v>4619</v>
      </c>
      <c r="E158" s="36">
        <v>4920</v>
      </c>
      <c r="F158" s="11">
        <v>850</v>
      </c>
      <c r="G158" s="27">
        <v>4190</v>
      </c>
      <c r="H158" s="20">
        <f>G158-E158</f>
        <v>-730</v>
      </c>
      <c r="I158" s="11">
        <f t="shared" si="2"/>
        <v>1014</v>
      </c>
      <c r="J158" s="11"/>
      <c r="K158" s="31">
        <v>3605</v>
      </c>
      <c r="L158" s="31">
        <v>3587</v>
      </c>
      <c r="M158" s="26">
        <v>4160</v>
      </c>
      <c r="N158" s="20">
        <f>M158-K158</f>
        <v>555</v>
      </c>
      <c r="O158" s="11"/>
      <c r="P158" s="32">
        <v>3530</v>
      </c>
      <c r="Q158" s="32">
        <v>3622</v>
      </c>
      <c r="R158" s="26">
        <v>3840</v>
      </c>
      <c r="S158" s="20">
        <f>R158-P158</f>
        <v>310</v>
      </c>
      <c r="T158" s="11"/>
      <c r="U158" s="32">
        <v>3539</v>
      </c>
      <c r="V158" s="11"/>
      <c r="W158" s="26">
        <v>4710</v>
      </c>
      <c r="X158" s="20">
        <f>W158-U158</f>
        <v>1171</v>
      </c>
      <c r="Y158" s="13"/>
      <c r="Z158" s="13"/>
      <c r="AA158" s="13"/>
    </row>
    <row r="159" spans="1:27" ht="13.5" customHeight="1" thickTop="1" thickBot="1">
      <c r="A159">
        <v>242</v>
      </c>
      <c r="B159" s="14">
        <v>40768</v>
      </c>
      <c r="C159" s="15">
        <v>0</v>
      </c>
      <c r="D159" s="36">
        <v>4599</v>
      </c>
      <c r="E159" s="36">
        <v>4920</v>
      </c>
      <c r="F159" s="11">
        <v>850</v>
      </c>
      <c r="G159" s="27"/>
      <c r="H159" s="11"/>
      <c r="I159" s="11">
        <f t="shared" si="2"/>
        <v>1007</v>
      </c>
      <c r="J159" s="11"/>
      <c r="K159" s="31">
        <v>3592</v>
      </c>
      <c r="L159" s="31">
        <v>3575</v>
      </c>
      <c r="M159" s="26"/>
      <c r="N159" s="17"/>
      <c r="O159" s="11"/>
      <c r="P159" s="32">
        <v>3521</v>
      </c>
      <c r="Q159" s="32">
        <v>3617</v>
      </c>
      <c r="R159" s="26"/>
      <c r="S159" s="17"/>
      <c r="T159" s="11"/>
      <c r="U159" s="32">
        <v>3536</v>
      </c>
      <c r="V159" s="11"/>
      <c r="W159" s="26"/>
      <c r="X159" s="7"/>
      <c r="Y159" s="13"/>
      <c r="Z159" s="13"/>
      <c r="AA159" s="13"/>
    </row>
    <row r="160" spans="1:27" ht="13.5" customHeight="1" thickTop="1" thickBot="1">
      <c r="A160">
        <v>241</v>
      </c>
      <c r="B160" s="14">
        <v>40769</v>
      </c>
      <c r="C160" s="15">
        <v>0</v>
      </c>
      <c r="D160" s="36">
        <v>4578</v>
      </c>
      <c r="E160" s="36">
        <v>4920</v>
      </c>
      <c r="F160" s="11">
        <v>850</v>
      </c>
      <c r="G160" s="27"/>
      <c r="H160" s="11"/>
      <c r="I160" s="11">
        <f t="shared" si="2"/>
        <v>1004</v>
      </c>
      <c r="J160" s="11"/>
      <c r="K160" s="31">
        <v>3574</v>
      </c>
      <c r="L160" s="31">
        <v>3555</v>
      </c>
      <c r="M160" s="26"/>
      <c r="N160" s="17"/>
      <c r="O160" s="11"/>
      <c r="P160" s="32">
        <v>3512</v>
      </c>
      <c r="Q160" s="32">
        <v>3609</v>
      </c>
      <c r="R160" s="26"/>
      <c r="S160" s="17"/>
      <c r="T160" s="11"/>
      <c r="U160" s="32">
        <v>3521</v>
      </c>
      <c r="V160" s="11"/>
      <c r="W160" s="26"/>
      <c r="X160" s="7"/>
      <c r="Y160" s="13"/>
      <c r="Z160" s="13"/>
      <c r="AA160" s="13"/>
    </row>
    <row r="161" spans="1:27" ht="13.5" customHeight="1" thickTop="1" thickBot="1">
      <c r="A161">
        <v>240</v>
      </c>
      <c r="B161" s="14">
        <v>40770</v>
      </c>
      <c r="C161" s="15">
        <v>0.5</v>
      </c>
      <c r="D161" s="36">
        <v>4566</v>
      </c>
      <c r="E161" s="36">
        <v>4920</v>
      </c>
      <c r="F161" s="11">
        <v>850</v>
      </c>
      <c r="G161" s="27">
        <v>4020</v>
      </c>
      <c r="H161" s="20">
        <f>G161-E161</f>
        <v>-900</v>
      </c>
      <c r="I161" s="11">
        <f t="shared" si="2"/>
        <v>1011</v>
      </c>
      <c r="J161" s="11"/>
      <c r="K161" s="31">
        <v>3555</v>
      </c>
      <c r="L161" s="31">
        <v>3534</v>
      </c>
      <c r="M161" s="26">
        <v>4180</v>
      </c>
      <c r="N161" s="20">
        <f>M161-K161</f>
        <v>625</v>
      </c>
      <c r="O161" s="11"/>
      <c r="P161" s="32">
        <v>3502</v>
      </c>
      <c r="Q161" s="32">
        <v>3603</v>
      </c>
      <c r="R161" s="26">
        <v>3790</v>
      </c>
      <c r="S161" s="20">
        <f>R161-P161</f>
        <v>288</v>
      </c>
      <c r="T161" s="11"/>
      <c r="U161" s="32">
        <v>3513</v>
      </c>
      <c r="V161" s="11"/>
      <c r="W161" s="26">
        <v>4670</v>
      </c>
      <c r="X161" s="20">
        <f>W161-U161</f>
        <v>1157</v>
      </c>
      <c r="Y161" s="13"/>
      <c r="Z161" s="13"/>
      <c r="AA161" s="13"/>
    </row>
    <row r="162" spans="1:27" ht="13.5" customHeight="1" thickTop="1" thickBot="1">
      <c r="A162">
        <v>239</v>
      </c>
      <c r="B162" s="14">
        <v>40771</v>
      </c>
      <c r="C162" s="15">
        <v>0</v>
      </c>
      <c r="D162" s="36">
        <v>4545</v>
      </c>
      <c r="E162" s="36">
        <v>4920</v>
      </c>
      <c r="F162" s="11">
        <v>850</v>
      </c>
      <c r="G162" s="27"/>
      <c r="H162" s="11"/>
      <c r="I162" s="11">
        <f t="shared" si="2"/>
        <v>1011</v>
      </c>
      <c r="J162" s="11"/>
      <c r="K162" s="31">
        <v>3534</v>
      </c>
      <c r="L162" s="31">
        <v>3513</v>
      </c>
      <c r="M162" s="26"/>
      <c r="N162" s="17"/>
      <c r="O162" s="11"/>
      <c r="P162" s="32">
        <v>3524</v>
      </c>
      <c r="Q162" s="32">
        <v>3612</v>
      </c>
      <c r="R162" s="26"/>
      <c r="S162" s="17"/>
      <c r="T162" s="11"/>
      <c r="U162" s="32">
        <v>3516</v>
      </c>
      <c r="V162" s="11"/>
      <c r="W162" s="26"/>
      <c r="X162" s="17"/>
      <c r="Y162" s="13"/>
      <c r="Z162" s="13"/>
      <c r="AA162" s="13"/>
    </row>
    <row r="163" spans="1:27" ht="13.5" customHeight="1" thickTop="1" thickBot="1">
      <c r="A163">
        <v>238</v>
      </c>
      <c r="B163" s="14">
        <v>40772</v>
      </c>
      <c r="C163" s="15">
        <v>0</v>
      </c>
      <c r="D163" s="36">
        <v>4531</v>
      </c>
      <c r="E163" s="36">
        <v>4920</v>
      </c>
      <c r="F163" s="11">
        <v>850</v>
      </c>
      <c r="G163" s="27">
        <v>4120</v>
      </c>
      <c r="H163" s="20">
        <f>G163-E163</f>
        <v>-800</v>
      </c>
      <c r="I163" s="11">
        <f t="shared" si="2"/>
        <v>965</v>
      </c>
      <c r="J163" s="11"/>
      <c r="K163" s="31">
        <v>3566</v>
      </c>
      <c r="L163" s="31">
        <v>3546</v>
      </c>
      <c r="M163" s="26">
        <v>4230</v>
      </c>
      <c r="N163" s="20">
        <f>M163-K163</f>
        <v>664</v>
      </c>
      <c r="O163" s="11"/>
      <c r="P163" s="32">
        <v>3547</v>
      </c>
      <c r="Q163" s="32">
        <v>3636</v>
      </c>
      <c r="R163" s="26">
        <v>3770</v>
      </c>
      <c r="S163" s="20">
        <f>R163-P163</f>
        <v>223</v>
      </c>
      <c r="T163" s="11"/>
      <c r="U163" s="32">
        <v>3540</v>
      </c>
      <c r="V163" s="11"/>
      <c r="W163" s="26">
        <v>4670</v>
      </c>
      <c r="X163" s="20">
        <f>W163-U163</f>
        <v>1130</v>
      </c>
      <c r="Y163" s="13"/>
      <c r="Z163" s="13"/>
      <c r="AA163" s="13"/>
    </row>
    <row r="164" spans="1:27" ht="13.5" customHeight="1" thickTop="1" thickBot="1">
      <c r="A164">
        <v>237</v>
      </c>
      <c r="B164" s="14">
        <v>40773</v>
      </c>
      <c r="C164" s="15">
        <v>0</v>
      </c>
      <c r="D164" s="36">
        <v>4517</v>
      </c>
      <c r="E164" s="36">
        <v>4920</v>
      </c>
      <c r="F164" s="11">
        <v>850</v>
      </c>
      <c r="G164" s="27"/>
      <c r="H164" s="11"/>
      <c r="I164" s="11">
        <f t="shared" si="2"/>
        <v>911</v>
      </c>
      <c r="J164" s="11"/>
      <c r="K164" s="31">
        <v>3606</v>
      </c>
      <c r="L164" s="31">
        <v>3589</v>
      </c>
      <c r="M164" s="26"/>
      <c r="N164" s="17"/>
      <c r="O164" s="11"/>
      <c r="P164" s="32">
        <v>3570</v>
      </c>
      <c r="Q164" s="32">
        <v>3657</v>
      </c>
      <c r="R164" s="26"/>
      <c r="S164" s="17"/>
      <c r="T164" s="11"/>
      <c r="U164" s="32">
        <v>3553</v>
      </c>
      <c r="V164" s="11"/>
      <c r="W164" s="26"/>
      <c r="X164" s="17"/>
      <c r="Y164" s="13"/>
      <c r="Z164" s="13"/>
      <c r="AA164" s="13"/>
    </row>
    <row r="165" spans="1:27" ht="13.5" customHeight="1" thickTop="1" thickBot="1">
      <c r="A165">
        <v>236</v>
      </c>
      <c r="B165" s="14">
        <v>40774</v>
      </c>
      <c r="C165" s="18">
        <v>30.5</v>
      </c>
      <c r="D165" s="36">
        <v>4527</v>
      </c>
      <c r="E165" s="36">
        <v>4920</v>
      </c>
      <c r="F165" s="11">
        <v>850</v>
      </c>
      <c r="G165" s="27">
        <v>4890</v>
      </c>
      <c r="H165" s="20">
        <f>G165-E165</f>
        <v>-30</v>
      </c>
      <c r="I165" s="11">
        <f t="shared" si="2"/>
        <v>921</v>
      </c>
      <c r="J165" s="11"/>
      <c r="K165" s="31">
        <v>3606</v>
      </c>
      <c r="L165" s="31">
        <v>3588</v>
      </c>
      <c r="M165" s="35">
        <v>4890</v>
      </c>
      <c r="N165" s="20">
        <f>M165-K165</f>
        <v>1284</v>
      </c>
      <c r="O165" s="11"/>
      <c r="P165" s="32">
        <v>3593</v>
      </c>
      <c r="Q165" s="32">
        <v>3679</v>
      </c>
      <c r="R165" s="26">
        <v>3790</v>
      </c>
      <c r="S165" s="20">
        <f>R165-P165</f>
        <v>197</v>
      </c>
      <c r="T165" s="11"/>
      <c r="U165" s="32">
        <v>3579</v>
      </c>
      <c r="V165" s="11"/>
      <c r="W165" s="26">
        <v>4670</v>
      </c>
      <c r="X165" s="20">
        <f>W165-U165</f>
        <v>1091</v>
      </c>
      <c r="Y165" s="13"/>
      <c r="Z165" s="13"/>
      <c r="AA165" s="13"/>
    </row>
    <row r="166" spans="1:27" ht="13.5" customHeight="1" thickTop="1" thickBot="1">
      <c r="A166">
        <v>235</v>
      </c>
      <c r="B166" s="14">
        <v>40775</v>
      </c>
      <c r="C166" s="15">
        <v>0.5</v>
      </c>
      <c r="D166" s="36">
        <v>4605</v>
      </c>
      <c r="E166" s="36">
        <v>4920</v>
      </c>
      <c r="F166" s="11">
        <v>850</v>
      </c>
      <c r="G166" s="27"/>
      <c r="H166" s="37"/>
      <c r="I166" s="11">
        <f t="shared" si="2"/>
        <v>1012</v>
      </c>
      <c r="J166" s="11"/>
      <c r="K166" s="31">
        <v>3593</v>
      </c>
      <c r="L166" s="31">
        <v>3577</v>
      </c>
      <c r="M166" s="26"/>
      <c r="N166" s="17"/>
      <c r="O166" s="11"/>
      <c r="P166" s="32">
        <v>3578</v>
      </c>
      <c r="Q166" s="32">
        <v>3680</v>
      </c>
      <c r="R166" s="26"/>
      <c r="S166" s="17"/>
      <c r="T166" s="11"/>
      <c r="U166" s="32">
        <v>3584</v>
      </c>
      <c r="V166" s="11"/>
      <c r="W166" s="26"/>
      <c r="X166" s="7"/>
      <c r="Y166" s="13"/>
      <c r="Z166" s="13"/>
      <c r="AA166" s="13"/>
    </row>
    <row r="167" spans="1:27" ht="13.5" customHeight="1" thickTop="1" thickBot="1">
      <c r="A167">
        <v>234</v>
      </c>
      <c r="B167" s="14">
        <v>40776</v>
      </c>
      <c r="C167" s="18">
        <v>36</v>
      </c>
      <c r="D167" s="36">
        <v>4629</v>
      </c>
      <c r="E167" s="36">
        <v>4920</v>
      </c>
      <c r="F167" s="11">
        <v>850</v>
      </c>
      <c r="G167" s="27"/>
      <c r="H167" s="11"/>
      <c r="I167" s="11">
        <f t="shared" si="2"/>
        <v>1051</v>
      </c>
      <c r="J167" s="11"/>
      <c r="K167" s="31">
        <v>3578</v>
      </c>
      <c r="L167" s="31">
        <v>3559</v>
      </c>
      <c r="M167" s="26"/>
      <c r="N167" s="17"/>
      <c r="O167" s="11"/>
      <c r="P167" s="32">
        <v>3567</v>
      </c>
      <c r="Q167" s="32">
        <v>3675</v>
      </c>
      <c r="R167" s="26"/>
      <c r="S167" s="17"/>
      <c r="T167" s="11"/>
      <c r="U167" s="32">
        <v>3580</v>
      </c>
      <c r="V167" s="11"/>
      <c r="W167" s="26"/>
      <c r="X167" s="7"/>
      <c r="Y167" s="13"/>
      <c r="Z167" s="13"/>
      <c r="AA167" s="13"/>
    </row>
    <row r="168" spans="1:27" ht="13.5" customHeight="1" thickTop="1" thickBot="1">
      <c r="A168">
        <v>233</v>
      </c>
      <c r="B168" s="14">
        <v>40777</v>
      </c>
      <c r="C168" s="15">
        <v>12</v>
      </c>
      <c r="D168" s="36">
        <v>4780</v>
      </c>
      <c r="E168" s="36">
        <v>4920</v>
      </c>
      <c r="F168" s="11">
        <v>850</v>
      </c>
      <c r="G168" s="27">
        <v>4610</v>
      </c>
      <c r="H168" s="20">
        <f>G168-E168</f>
        <v>-310</v>
      </c>
      <c r="I168" s="11">
        <f t="shared" si="2"/>
        <v>1209</v>
      </c>
      <c r="J168" s="11"/>
      <c r="K168" s="31">
        <v>3571</v>
      </c>
      <c r="L168" s="31">
        <v>3552</v>
      </c>
      <c r="M168" s="26">
        <v>5110</v>
      </c>
      <c r="N168" s="20">
        <f>M168-K168</f>
        <v>1539</v>
      </c>
      <c r="O168" s="11"/>
      <c r="P168" s="32">
        <v>3565</v>
      </c>
      <c r="Q168" s="32">
        <v>3677</v>
      </c>
      <c r="R168" s="35">
        <v>4400</v>
      </c>
      <c r="S168" s="20">
        <f>R168-P168</f>
        <v>835</v>
      </c>
      <c r="T168" s="11"/>
      <c r="U168" s="32">
        <v>3574</v>
      </c>
      <c r="V168" s="11"/>
      <c r="W168" s="26">
        <v>4870</v>
      </c>
      <c r="X168" s="20">
        <f>W168-U168</f>
        <v>1296</v>
      </c>
      <c r="Y168" s="13"/>
      <c r="Z168" s="13"/>
      <c r="AA168" s="13"/>
    </row>
    <row r="169" spans="1:27" ht="13.5" customHeight="1" thickTop="1" thickBot="1">
      <c r="A169">
        <v>232</v>
      </c>
      <c r="B169" s="14">
        <v>40778</v>
      </c>
      <c r="C169" s="15">
        <v>0</v>
      </c>
      <c r="D169" s="36">
        <v>4834</v>
      </c>
      <c r="E169" s="36">
        <v>4920</v>
      </c>
      <c r="F169" s="11">
        <v>850</v>
      </c>
      <c r="G169" s="27"/>
      <c r="H169" s="11"/>
      <c r="I169" s="11">
        <f t="shared" si="2"/>
        <v>1273</v>
      </c>
      <c r="J169" s="11"/>
      <c r="K169" s="31">
        <v>3561</v>
      </c>
      <c r="L169" s="31">
        <v>3542</v>
      </c>
      <c r="M169" s="26"/>
      <c r="N169" s="17"/>
      <c r="O169" s="11"/>
      <c r="P169" s="32">
        <v>3553</v>
      </c>
      <c r="Q169" s="32">
        <v>3672</v>
      </c>
      <c r="R169" s="26"/>
      <c r="S169" s="17"/>
      <c r="T169" s="11"/>
      <c r="U169" s="32">
        <v>3568</v>
      </c>
      <c r="V169" s="11"/>
      <c r="W169" s="26"/>
      <c r="X169" s="17"/>
      <c r="Y169" s="13"/>
      <c r="Z169" s="13"/>
      <c r="AA169" s="13"/>
    </row>
    <row r="170" spans="1:27" ht="13.5" customHeight="1" thickTop="1" thickBot="1">
      <c r="A170">
        <v>231</v>
      </c>
      <c r="B170" s="14">
        <v>40779</v>
      </c>
      <c r="C170" s="15">
        <v>0.5</v>
      </c>
      <c r="D170" s="36">
        <v>4839</v>
      </c>
      <c r="E170" s="36">
        <v>4920</v>
      </c>
      <c r="F170" s="11">
        <v>850</v>
      </c>
      <c r="G170" s="27">
        <v>4570</v>
      </c>
      <c r="H170" s="20">
        <f>G170-E170</f>
        <v>-350</v>
      </c>
      <c r="I170" s="11">
        <f t="shared" si="2"/>
        <v>1290</v>
      </c>
      <c r="J170" s="11"/>
      <c r="K170" s="31">
        <v>3549</v>
      </c>
      <c r="L170" s="31">
        <v>3527</v>
      </c>
      <c r="M170" s="26">
        <v>4910</v>
      </c>
      <c r="N170" s="20">
        <f>M170-K170</f>
        <v>1361</v>
      </c>
      <c r="O170" s="11"/>
      <c r="P170" s="32">
        <v>3501</v>
      </c>
      <c r="Q170" s="32">
        <v>3654</v>
      </c>
      <c r="R170" s="26">
        <v>4190</v>
      </c>
      <c r="S170" s="20">
        <f>R170-P170</f>
        <v>689</v>
      </c>
      <c r="T170" s="11"/>
      <c r="U170" s="32">
        <v>3549</v>
      </c>
      <c r="V170" s="11"/>
      <c r="W170" s="26">
        <v>4910</v>
      </c>
      <c r="X170" s="20">
        <f>W170-U170</f>
        <v>1361</v>
      </c>
      <c r="Y170" s="13"/>
      <c r="Z170" s="13"/>
      <c r="AA170" s="13"/>
    </row>
    <row r="171" spans="1:27" ht="13.5" customHeight="1" thickTop="1" thickBot="1">
      <c r="A171">
        <v>230</v>
      </c>
      <c r="B171" s="14">
        <v>40780</v>
      </c>
      <c r="C171" s="15">
        <v>2.5</v>
      </c>
      <c r="D171" s="36">
        <v>4824</v>
      </c>
      <c r="E171" s="36">
        <v>4920</v>
      </c>
      <c r="F171" s="11">
        <v>850</v>
      </c>
      <c r="G171" s="27"/>
      <c r="H171" s="11"/>
      <c r="I171" s="11">
        <f t="shared" si="2"/>
        <v>1288</v>
      </c>
      <c r="J171" s="11"/>
      <c r="K171" s="31">
        <v>3536</v>
      </c>
      <c r="L171" s="31">
        <v>3512</v>
      </c>
      <c r="M171" s="26"/>
      <c r="N171" s="17"/>
      <c r="O171" s="11"/>
      <c r="P171" s="32">
        <v>3406</v>
      </c>
      <c r="Q171" s="32">
        <v>3625</v>
      </c>
      <c r="R171" s="26"/>
      <c r="S171" s="17"/>
      <c r="T171" s="11"/>
      <c r="U171" s="32">
        <v>3518</v>
      </c>
      <c r="V171" s="11"/>
      <c r="W171" s="26"/>
      <c r="X171" s="17"/>
      <c r="Y171" s="13"/>
      <c r="Z171" s="13"/>
      <c r="AA171" s="13"/>
    </row>
    <row r="172" spans="1:27" ht="13.5" customHeight="1" thickTop="1" thickBot="1">
      <c r="A172">
        <v>229</v>
      </c>
      <c r="B172" s="14">
        <v>40781</v>
      </c>
      <c r="C172" s="15">
        <v>1.5</v>
      </c>
      <c r="D172" s="36">
        <v>4812</v>
      </c>
      <c r="E172" s="36">
        <v>4920</v>
      </c>
      <c r="F172" s="11">
        <v>850</v>
      </c>
      <c r="G172" s="27">
        <v>4350</v>
      </c>
      <c r="H172" s="20">
        <f>G172-E172</f>
        <v>-570</v>
      </c>
      <c r="I172" s="11">
        <f t="shared" si="2"/>
        <v>1285</v>
      </c>
      <c r="J172" s="11"/>
      <c r="K172" s="31">
        <v>3527</v>
      </c>
      <c r="L172" s="31">
        <v>3503</v>
      </c>
      <c r="M172" s="26">
        <v>4690</v>
      </c>
      <c r="N172" s="20">
        <f>M172-K172</f>
        <v>1163</v>
      </c>
      <c r="O172" s="11"/>
      <c r="P172" s="32">
        <v>3399</v>
      </c>
      <c r="Q172" s="32">
        <v>3593</v>
      </c>
      <c r="R172" s="26">
        <v>4070</v>
      </c>
      <c r="S172" s="20">
        <f>R172-P172</f>
        <v>671</v>
      </c>
      <c r="T172" s="11"/>
      <c r="U172" s="32">
        <v>3485</v>
      </c>
      <c r="V172" s="11"/>
      <c r="W172" s="26">
        <v>4910</v>
      </c>
      <c r="X172" s="20">
        <f>W172-U172</f>
        <v>1425</v>
      </c>
      <c r="Y172" s="13"/>
      <c r="Z172" s="13"/>
      <c r="AA172" s="13"/>
    </row>
    <row r="173" spans="1:27" ht="13.5" customHeight="1" thickTop="1" thickBot="1">
      <c r="A173">
        <v>228</v>
      </c>
      <c r="B173" s="14">
        <v>40782</v>
      </c>
      <c r="C173" s="15">
        <v>0</v>
      </c>
      <c r="D173" s="36">
        <v>4795</v>
      </c>
      <c r="E173" s="36">
        <v>4920</v>
      </c>
      <c r="F173" s="11">
        <v>850</v>
      </c>
      <c r="G173" s="27"/>
      <c r="H173" s="11"/>
      <c r="I173" s="11">
        <f t="shared" si="2"/>
        <v>1281</v>
      </c>
      <c r="J173" s="11"/>
      <c r="K173" s="31">
        <v>3514</v>
      </c>
      <c r="L173" s="31">
        <v>3488</v>
      </c>
      <c r="M173" s="26"/>
      <c r="N173" s="17"/>
      <c r="O173" s="11"/>
      <c r="P173" s="32">
        <v>3353</v>
      </c>
      <c r="Q173" s="32">
        <v>3560</v>
      </c>
      <c r="R173" s="26"/>
      <c r="S173" s="17"/>
      <c r="T173" s="11"/>
      <c r="U173" s="32">
        <v>3447</v>
      </c>
      <c r="V173" s="11"/>
      <c r="W173" s="26"/>
      <c r="X173" s="7"/>
      <c r="Y173" s="13"/>
      <c r="Z173" s="13"/>
      <c r="AA173" s="13"/>
    </row>
    <row r="174" spans="1:27" ht="13.5" customHeight="1" thickTop="1" thickBot="1">
      <c r="A174">
        <v>227</v>
      </c>
      <c r="B174" s="14">
        <v>40783</v>
      </c>
      <c r="C174" s="15">
        <v>0</v>
      </c>
      <c r="D174" s="36">
        <v>4785</v>
      </c>
      <c r="E174" s="36">
        <v>4920</v>
      </c>
      <c r="F174" s="11">
        <v>850</v>
      </c>
      <c r="G174" s="27"/>
      <c r="H174" s="11"/>
      <c r="I174" s="11">
        <f t="shared" si="2"/>
        <v>1288</v>
      </c>
      <c r="J174" s="11"/>
      <c r="K174" s="31">
        <v>3497</v>
      </c>
      <c r="L174" s="31">
        <v>3470</v>
      </c>
      <c r="M174" s="26"/>
      <c r="N174" s="17"/>
      <c r="O174" s="11"/>
      <c r="P174" s="32">
        <v>3310</v>
      </c>
      <c r="Q174" s="32">
        <v>3527</v>
      </c>
      <c r="R174" s="26"/>
      <c r="S174" s="17"/>
      <c r="T174" s="11"/>
      <c r="U174" s="32">
        <v>3415</v>
      </c>
      <c r="V174" s="11"/>
      <c r="W174" s="26"/>
      <c r="X174" s="7"/>
      <c r="Y174" s="13"/>
      <c r="Z174" s="13"/>
      <c r="AA174" s="13"/>
    </row>
    <row r="175" spans="1:27" ht="13.5" customHeight="1" thickTop="1" thickBot="1">
      <c r="A175">
        <v>226</v>
      </c>
      <c r="B175" s="14">
        <v>40784</v>
      </c>
      <c r="C175" s="15">
        <v>0</v>
      </c>
      <c r="D175" s="36">
        <v>4778</v>
      </c>
      <c r="E175" s="36">
        <v>4920</v>
      </c>
      <c r="F175" s="11">
        <v>850</v>
      </c>
      <c r="G175" s="27">
        <v>4210</v>
      </c>
      <c r="H175" s="20">
        <f>G175-E175</f>
        <v>-710</v>
      </c>
      <c r="I175" s="11">
        <f t="shared" si="2"/>
        <v>1299</v>
      </c>
      <c r="J175" s="11"/>
      <c r="K175" s="31">
        <v>3479</v>
      </c>
      <c r="L175" s="31">
        <v>3453</v>
      </c>
      <c r="M175" s="26">
        <v>4680</v>
      </c>
      <c r="N175" s="20">
        <f>M175-K175</f>
        <v>1201</v>
      </c>
      <c r="O175" s="11"/>
      <c r="P175" s="32">
        <v>3269</v>
      </c>
      <c r="Q175" s="32">
        <v>3492</v>
      </c>
      <c r="R175" s="26">
        <v>3930</v>
      </c>
      <c r="S175" s="20">
        <f>R175-P175</f>
        <v>661</v>
      </c>
      <c r="T175" s="11"/>
      <c r="U175" s="32">
        <v>3372</v>
      </c>
      <c r="V175" s="11"/>
      <c r="W175" s="26">
        <v>4950</v>
      </c>
      <c r="X175" s="20">
        <f>W175-U175</f>
        <v>1578</v>
      </c>
      <c r="Y175" s="13"/>
      <c r="Z175" s="13"/>
      <c r="AA175" s="13"/>
    </row>
    <row r="176" spans="1:27" ht="13.5" customHeight="1" thickTop="1" thickBot="1">
      <c r="A176">
        <v>225</v>
      </c>
      <c r="B176" s="14">
        <v>40785</v>
      </c>
      <c r="C176" s="15">
        <v>0</v>
      </c>
      <c r="D176" s="36">
        <v>4767</v>
      </c>
      <c r="E176" s="36">
        <v>4920</v>
      </c>
      <c r="F176" s="11">
        <v>850</v>
      </c>
      <c r="G176" s="27"/>
      <c r="H176" s="11"/>
      <c r="I176" s="11">
        <f t="shared" si="2"/>
        <v>1306</v>
      </c>
      <c r="J176" s="11"/>
      <c r="K176" s="31">
        <v>3461</v>
      </c>
      <c r="L176" s="31">
        <v>3433</v>
      </c>
      <c r="M176" s="26"/>
      <c r="N176" s="17"/>
      <c r="O176" s="11"/>
      <c r="P176" s="32">
        <v>3227</v>
      </c>
      <c r="Q176" s="32">
        <v>3454</v>
      </c>
      <c r="R176" s="26"/>
      <c r="S176" s="17"/>
      <c r="T176" s="11"/>
      <c r="U176" s="32">
        <v>3331</v>
      </c>
      <c r="V176" s="11"/>
      <c r="W176" s="26"/>
      <c r="X176" s="17"/>
      <c r="Y176" s="13"/>
      <c r="Z176" s="13"/>
      <c r="AA176" s="13"/>
    </row>
    <row r="177" spans="1:27" ht="13.5" customHeight="1" thickTop="1" thickBot="1">
      <c r="A177">
        <v>224</v>
      </c>
      <c r="B177" s="14">
        <v>40786</v>
      </c>
      <c r="C177" s="15">
        <v>1.5</v>
      </c>
      <c r="D177" s="36">
        <v>4750</v>
      </c>
      <c r="E177" s="36">
        <v>4920</v>
      </c>
      <c r="F177" s="11">
        <v>850</v>
      </c>
      <c r="G177" s="27">
        <v>4200</v>
      </c>
      <c r="H177" s="20">
        <f>G177-E177</f>
        <v>-720</v>
      </c>
      <c r="I177" s="11">
        <f t="shared" si="2"/>
        <v>1333</v>
      </c>
      <c r="J177" s="11"/>
      <c r="K177" s="31">
        <v>3417</v>
      </c>
      <c r="L177" s="31">
        <v>3385</v>
      </c>
      <c r="M177" s="26">
        <v>4660</v>
      </c>
      <c r="N177" s="20">
        <f>M177-K177</f>
        <v>1243</v>
      </c>
      <c r="O177" s="11"/>
      <c r="P177" s="32">
        <v>3234</v>
      </c>
      <c r="Q177" s="32">
        <v>3426</v>
      </c>
      <c r="R177" s="26">
        <v>3900</v>
      </c>
      <c r="S177" s="20">
        <f>R177-P177</f>
        <v>666</v>
      </c>
      <c r="T177" s="11"/>
      <c r="U177" s="32">
        <v>3311</v>
      </c>
      <c r="V177" s="11"/>
      <c r="W177" s="26">
        <v>4960</v>
      </c>
      <c r="X177" s="20">
        <f>W177-U177</f>
        <v>1649</v>
      </c>
      <c r="Y177" s="13"/>
      <c r="Z177" s="13"/>
      <c r="AA177" s="13"/>
    </row>
    <row r="178" spans="1:27" ht="13.5" customHeight="1" thickTop="1" thickBot="1">
      <c r="A178">
        <v>223</v>
      </c>
      <c r="B178" s="14">
        <v>40787</v>
      </c>
      <c r="C178" s="15">
        <v>14</v>
      </c>
      <c r="D178" s="36">
        <v>4729</v>
      </c>
      <c r="E178" s="36">
        <v>4920</v>
      </c>
      <c r="F178" s="11">
        <v>850</v>
      </c>
      <c r="G178" s="27"/>
      <c r="H178" s="11"/>
      <c r="I178" s="11">
        <f t="shared" si="2"/>
        <v>1356</v>
      </c>
      <c r="J178" s="11"/>
      <c r="K178" s="31">
        <v>3373</v>
      </c>
      <c r="L178" s="31">
        <v>3336</v>
      </c>
      <c r="M178" s="26"/>
      <c r="N178" s="17"/>
      <c r="O178" s="11"/>
      <c r="P178" s="32">
        <v>3230</v>
      </c>
      <c r="Q178" s="32">
        <v>3408</v>
      </c>
      <c r="R178" s="26"/>
      <c r="S178" s="17"/>
      <c r="T178" s="11"/>
      <c r="U178" s="32">
        <v>3279</v>
      </c>
      <c r="V178" s="11"/>
      <c r="W178" s="26"/>
      <c r="X178" s="17"/>
      <c r="Y178" s="13"/>
      <c r="Z178" s="13"/>
      <c r="AA178" s="13"/>
    </row>
    <row r="179" spans="1:27" ht="13.5" customHeight="1" thickTop="1" thickBot="1">
      <c r="A179">
        <v>222</v>
      </c>
      <c r="B179" s="14">
        <v>40788</v>
      </c>
      <c r="C179" s="18">
        <v>26.5</v>
      </c>
      <c r="D179" s="36">
        <v>4722</v>
      </c>
      <c r="E179" s="36">
        <v>4920</v>
      </c>
      <c r="F179" s="11">
        <v>850</v>
      </c>
      <c r="G179" s="27">
        <v>4880</v>
      </c>
      <c r="H179" s="20">
        <f>G179-E179</f>
        <v>-40</v>
      </c>
      <c r="I179" s="11">
        <f t="shared" si="2"/>
        <v>1391</v>
      </c>
      <c r="J179" s="11"/>
      <c r="K179" s="31">
        <v>3331</v>
      </c>
      <c r="L179" s="31">
        <v>3290</v>
      </c>
      <c r="M179" s="26">
        <v>4840</v>
      </c>
      <c r="N179" s="20">
        <f>M179-K179</f>
        <v>1509</v>
      </c>
      <c r="O179" s="11"/>
      <c r="P179" s="32">
        <v>3222</v>
      </c>
      <c r="Q179" s="32">
        <v>3395</v>
      </c>
      <c r="R179" s="26">
        <v>4030</v>
      </c>
      <c r="S179" s="20">
        <f>R179-P179</f>
        <v>808</v>
      </c>
      <c r="T179" s="11"/>
      <c r="U179" s="32">
        <v>3256</v>
      </c>
      <c r="V179" s="11"/>
      <c r="W179" s="26">
        <v>4970</v>
      </c>
      <c r="X179" s="20">
        <f>W179-U179</f>
        <v>1714</v>
      </c>
      <c r="Y179" s="13"/>
      <c r="Z179" s="13"/>
      <c r="AA179" s="13"/>
    </row>
    <row r="180" spans="1:27" ht="13.5" customHeight="1" thickTop="1" thickBot="1">
      <c r="A180">
        <v>221</v>
      </c>
      <c r="B180" s="14">
        <v>40789</v>
      </c>
      <c r="C180" s="15">
        <v>14</v>
      </c>
      <c r="D180" s="36">
        <v>4758</v>
      </c>
      <c r="E180" s="36">
        <v>4920</v>
      </c>
      <c r="F180" s="11">
        <v>850</v>
      </c>
      <c r="G180" s="27"/>
      <c r="H180" s="11"/>
      <c r="I180" s="11">
        <f t="shared" si="2"/>
        <v>1466</v>
      </c>
      <c r="J180" s="11"/>
      <c r="K180" s="31">
        <v>3292</v>
      </c>
      <c r="L180" s="31">
        <v>3251</v>
      </c>
      <c r="M180" s="26"/>
      <c r="N180" s="17"/>
      <c r="O180" s="11"/>
      <c r="P180" s="32">
        <v>3214</v>
      </c>
      <c r="Q180" s="32">
        <v>3385</v>
      </c>
      <c r="R180" s="26"/>
      <c r="S180" s="17"/>
      <c r="T180" s="11"/>
      <c r="U180" s="32">
        <v>3252</v>
      </c>
      <c r="V180" s="11"/>
      <c r="W180" s="26"/>
      <c r="X180" s="7"/>
      <c r="Y180" s="13"/>
      <c r="Z180" s="13"/>
      <c r="AA180" s="13"/>
    </row>
    <row r="181" spans="1:27" ht="13.5" customHeight="1" thickTop="1" thickBot="1">
      <c r="A181">
        <v>220</v>
      </c>
      <c r="B181" s="14">
        <v>40790</v>
      </c>
      <c r="C181" s="15">
        <v>3</v>
      </c>
      <c r="D181" s="36">
        <v>4780</v>
      </c>
      <c r="E181" s="36">
        <v>4920</v>
      </c>
      <c r="F181" s="11">
        <v>850</v>
      </c>
      <c r="G181" s="27"/>
      <c r="H181" s="11"/>
      <c r="I181" s="11">
        <f t="shared" si="2"/>
        <v>1529</v>
      </c>
      <c r="J181" s="11"/>
      <c r="K181" s="31">
        <v>3251</v>
      </c>
      <c r="L181" s="31">
        <v>3208</v>
      </c>
      <c r="M181" s="26"/>
      <c r="N181" s="17"/>
      <c r="O181" s="11"/>
      <c r="P181" s="32">
        <v>3203</v>
      </c>
      <c r="Q181" s="32">
        <v>3375</v>
      </c>
      <c r="R181" s="26"/>
      <c r="S181" s="17"/>
      <c r="T181" s="11"/>
      <c r="U181" s="32">
        <v>3237</v>
      </c>
      <c r="V181" s="11"/>
      <c r="W181" s="26"/>
      <c r="X181" s="7"/>
      <c r="Y181" s="13"/>
      <c r="Z181" s="13"/>
      <c r="AA181" s="13"/>
    </row>
    <row r="182" spans="1:27" ht="13.5" customHeight="1" thickTop="1" thickBot="1">
      <c r="A182">
        <v>219</v>
      </c>
      <c r="B182" s="14">
        <v>40791</v>
      </c>
      <c r="C182" s="15">
        <v>0.5</v>
      </c>
      <c r="D182" s="36">
        <v>4787</v>
      </c>
      <c r="E182" s="36">
        <v>4920</v>
      </c>
      <c r="F182" s="11">
        <v>850</v>
      </c>
      <c r="G182" s="27">
        <v>4310</v>
      </c>
      <c r="H182" s="20">
        <f>G182-E182</f>
        <v>-610</v>
      </c>
      <c r="I182" s="11">
        <f t="shared" si="2"/>
        <v>1576</v>
      </c>
      <c r="J182" s="11"/>
      <c r="K182" s="31">
        <v>3211</v>
      </c>
      <c r="L182" s="31">
        <v>3165</v>
      </c>
      <c r="M182" s="26">
        <v>4780</v>
      </c>
      <c r="N182" s="20">
        <f>M182-K182</f>
        <v>1569</v>
      </c>
      <c r="O182" s="11"/>
      <c r="P182" s="32">
        <v>3192</v>
      </c>
      <c r="Q182" s="32">
        <v>3365</v>
      </c>
      <c r="R182" s="26">
        <v>4210</v>
      </c>
      <c r="S182" s="20">
        <f>R182-P182</f>
        <v>1018</v>
      </c>
      <c r="T182" s="11"/>
      <c r="U182" s="32">
        <v>3226</v>
      </c>
      <c r="V182" s="11"/>
      <c r="W182" s="26">
        <v>5010</v>
      </c>
      <c r="X182" s="20">
        <f>W182-U182</f>
        <v>1784</v>
      </c>
      <c r="Y182" s="13"/>
      <c r="Z182" s="13"/>
      <c r="AA182" s="13"/>
    </row>
    <row r="183" spans="1:27" ht="13.5" customHeight="1" thickTop="1" thickBot="1">
      <c r="A183">
        <v>218</v>
      </c>
      <c r="B183" s="14">
        <v>40792</v>
      </c>
      <c r="C183" s="15">
        <v>0</v>
      </c>
      <c r="D183" s="36">
        <v>4788</v>
      </c>
      <c r="E183" s="36">
        <v>4920</v>
      </c>
      <c r="F183" s="11">
        <v>850</v>
      </c>
      <c r="G183" s="27"/>
      <c r="H183" s="11"/>
      <c r="I183" s="11">
        <f t="shared" si="2"/>
        <v>1617</v>
      </c>
      <c r="J183" s="11"/>
      <c r="K183" s="31">
        <v>3171</v>
      </c>
      <c r="L183" s="31">
        <v>3124</v>
      </c>
      <c r="M183" s="26"/>
      <c r="N183" s="17"/>
      <c r="O183" s="11"/>
      <c r="P183" s="32">
        <v>3180</v>
      </c>
      <c r="Q183" s="32">
        <v>3356</v>
      </c>
      <c r="R183" s="26"/>
      <c r="S183" s="17"/>
      <c r="T183" s="11"/>
      <c r="U183" s="32">
        <v>3220</v>
      </c>
      <c r="V183" s="11"/>
      <c r="W183" s="26"/>
      <c r="X183" s="17"/>
      <c r="Y183" s="13"/>
      <c r="Z183" s="13"/>
      <c r="AA183" s="13"/>
    </row>
    <row r="184" spans="1:27" ht="13.5" customHeight="1" thickTop="1" thickBot="1">
      <c r="A184">
        <v>217</v>
      </c>
      <c r="B184" s="14">
        <v>40793</v>
      </c>
      <c r="C184" s="15">
        <v>0</v>
      </c>
      <c r="D184" s="36">
        <v>4776</v>
      </c>
      <c r="E184" s="36">
        <v>4920</v>
      </c>
      <c r="F184" s="11">
        <v>850</v>
      </c>
      <c r="G184" s="27">
        <v>4220</v>
      </c>
      <c r="H184" s="20">
        <f>G184-E184</f>
        <v>-700</v>
      </c>
      <c r="I184" s="11">
        <f t="shared" si="2"/>
        <v>1633</v>
      </c>
      <c r="J184" s="11"/>
      <c r="K184" s="31">
        <v>3143</v>
      </c>
      <c r="L184" s="31">
        <v>3095</v>
      </c>
      <c r="M184" s="26">
        <v>4680</v>
      </c>
      <c r="N184" s="20">
        <f>M184-K184</f>
        <v>1537</v>
      </c>
      <c r="O184" s="11"/>
      <c r="P184" s="32">
        <v>3169</v>
      </c>
      <c r="Q184" s="32">
        <v>3345</v>
      </c>
      <c r="R184" s="26">
        <v>3980</v>
      </c>
      <c r="S184" s="20">
        <f>R184-P184</f>
        <v>811</v>
      </c>
      <c r="T184" s="11"/>
      <c r="U184" s="32">
        <v>3198</v>
      </c>
      <c r="V184" s="11"/>
      <c r="W184" s="26">
        <v>4940</v>
      </c>
      <c r="X184" s="20">
        <f>W184-U184</f>
        <v>1742</v>
      </c>
      <c r="Y184" s="13"/>
      <c r="Z184" s="13"/>
      <c r="AA184" s="13"/>
    </row>
    <row r="185" spans="1:27" ht="13.5" customHeight="1" thickTop="1" thickBot="1">
      <c r="A185">
        <v>216</v>
      </c>
      <c r="B185" s="14">
        <v>40794</v>
      </c>
      <c r="C185" s="15">
        <v>0</v>
      </c>
      <c r="D185" s="36">
        <v>4755</v>
      </c>
      <c r="E185" s="36">
        <v>4920</v>
      </c>
      <c r="F185" s="11">
        <v>850</v>
      </c>
      <c r="G185" s="27"/>
      <c r="H185" s="11"/>
      <c r="I185" s="11">
        <f t="shared" si="2"/>
        <v>1617</v>
      </c>
      <c r="J185" s="11"/>
      <c r="K185" s="31">
        <v>3138</v>
      </c>
      <c r="L185" s="31">
        <v>3087</v>
      </c>
      <c r="M185" s="26"/>
      <c r="N185" s="17"/>
      <c r="O185" s="11"/>
      <c r="P185" s="32">
        <v>3155</v>
      </c>
      <c r="Q185" s="32">
        <v>3314</v>
      </c>
      <c r="R185" s="26"/>
      <c r="S185" s="17"/>
      <c r="T185" s="11"/>
      <c r="U185" s="32">
        <v>3191</v>
      </c>
      <c r="V185" s="11"/>
      <c r="W185" s="26"/>
      <c r="X185" s="17"/>
      <c r="Y185" s="13"/>
      <c r="Z185" s="13"/>
      <c r="AA185" s="13"/>
    </row>
    <row r="186" spans="1:27" ht="13.5" customHeight="1" thickTop="1" thickBot="1">
      <c r="A186">
        <v>215</v>
      </c>
      <c r="B186" s="14">
        <v>40795</v>
      </c>
      <c r="C186" s="15">
        <v>0</v>
      </c>
      <c r="D186" s="38"/>
      <c r="E186" s="36">
        <v>4920</v>
      </c>
      <c r="F186" s="11">
        <v>850</v>
      </c>
      <c r="G186" s="27">
        <v>4130</v>
      </c>
      <c r="H186" s="20">
        <f>G186-E186</f>
        <v>-790</v>
      </c>
      <c r="I186" s="11">
        <f t="shared" si="2"/>
        <v>-3090</v>
      </c>
      <c r="J186" s="11"/>
      <c r="K186" s="31">
        <v>3090</v>
      </c>
      <c r="L186" s="31">
        <v>3038</v>
      </c>
      <c r="M186" s="26">
        <v>4630</v>
      </c>
      <c r="N186" s="20">
        <f>M186-K186</f>
        <v>1540</v>
      </c>
      <c r="O186" s="11"/>
      <c r="P186" s="32">
        <v>3095</v>
      </c>
      <c r="Q186" s="32">
        <v>3314</v>
      </c>
      <c r="R186" s="26">
        <v>3870</v>
      </c>
      <c r="S186" s="20">
        <f>R186-P186</f>
        <v>775</v>
      </c>
      <c r="T186" s="11"/>
      <c r="U186" s="32">
        <v>3166</v>
      </c>
      <c r="V186" s="11"/>
      <c r="W186" s="26">
        <v>4870</v>
      </c>
      <c r="X186" s="20">
        <f>W186-U186</f>
        <v>1704</v>
      </c>
      <c r="Y186" s="13"/>
      <c r="Z186" s="13"/>
      <c r="AA186" s="13"/>
    </row>
    <row r="187" spans="1:27" ht="13.5" customHeight="1" thickTop="1" thickBot="1">
      <c r="A187">
        <v>214</v>
      </c>
      <c r="B187" s="14">
        <v>40796</v>
      </c>
      <c r="C187" s="15">
        <v>0</v>
      </c>
      <c r="D187" s="38"/>
      <c r="E187" s="36">
        <v>4920</v>
      </c>
      <c r="F187" s="11">
        <v>850</v>
      </c>
      <c r="G187" s="27"/>
      <c r="H187" s="11"/>
      <c r="I187" s="11">
        <f t="shared" si="2"/>
        <v>-3046</v>
      </c>
      <c r="J187" s="11"/>
      <c r="K187" s="31">
        <v>3046</v>
      </c>
      <c r="L187" s="31">
        <v>2990</v>
      </c>
      <c r="M187" s="26"/>
      <c r="N187" s="17"/>
      <c r="O187" s="11"/>
      <c r="P187" s="32">
        <v>3044</v>
      </c>
      <c r="Q187" s="32">
        <v>3282</v>
      </c>
      <c r="R187" s="26"/>
      <c r="S187" s="17"/>
      <c r="T187" s="11"/>
      <c r="U187" s="32">
        <v>3137</v>
      </c>
      <c r="V187" s="11"/>
      <c r="W187" s="26"/>
      <c r="X187" s="7"/>
      <c r="Y187" s="13"/>
      <c r="Z187" s="13"/>
      <c r="AA187" s="13"/>
    </row>
    <row r="188" spans="1:27" ht="13.5" customHeight="1" thickTop="1" thickBot="1">
      <c r="A188">
        <v>213</v>
      </c>
      <c r="B188" s="14">
        <v>40797</v>
      </c>
      <c r="C188" s="15">
        <v>1.5</v>
      </c>
      <c r="D188" s="38"/>
      <c r="E188" s="36">
        <v>4920</v>
      </c>
      <c r="F188" s="11">
        <v>850</v>
      </c>
      <c r="G188" s="27"/>
      <c r="H188" s="11"/>
      <c r="I188" s="11">
        <f t="shared" si="2"/>
        <v>-3000</v>
      </c>
      <c r="J188" s="11"/>
      <c r="K188" s="31">
        <v>3000</v>
      </c>
      <c r="L188" s="31">
        <v>2942</v>
      </c>
      <c r="M188" s="26"/>
      <c r="N188" s="17"/>
      <c r="O188" s="11"/>
      <c r="P188" s="32">
        <v>2998</v>
      </c>
      <c r="Q188" s="32">
        <v>3249</v>
      </c>
      <c r="R188" s="26"/>
      <c r="S188" s="17"/>
      <c r="T188" s="11"/>
      <c r="U188" s="32">
        <v>3103</v>
      </c>
      <c r="V188" s="11"/>
      <c r="W188" s="26"/>
      <c r="X188" s="7"/>
      <c r="Y188" s="13"/>
      <c r="Z188" s="13"/>
      <c r="AA188" s="13"/>
    </row>
    <row r="189" spans="1:27" ht="13.5" customHeight="1" thickTop="1" thickBot="1">
      <c r="A189">
        <v>212</v>
      </c>
      <c r="B189" s="14">
        <v>40798</v>
      </c>
      <c r="C189" s="15">
        <v>0</v>
      </c>
      <c r="D189" s="38"/>
      <c r="E189" s="36">
        <v>4920</v>
      </c>
      <c r="F189" s="11">
        <v>850</v>
      </c>
      <c r="G189" s="27">
        <v>4070</v>
      </c>
      <c r="H189" s="20">
        <f>G189-E189</f>
        <v>-850</v>
      </c>
      <c r="I189" s="11">
        <f t="shared" si="2"/>
        <v>-2953</v>
      </c>
      <c r="J189" s="11"/>
      <c r="K189" s="31">
        <v>2953</v>
      </c>
      <c r="L189" s="31">
        <v>2892</v>
      </c>
      <c r="M189" s="26">
        <v>4560</v>
      </c>
      <c r="N189" s="20">
        <f>M189-K189</f>
        <v>1607</v>
      </c>
      <c r="O189" s="11"/>
      <c r="P189" s="32">
        <v>3004</v>
      </c>
      <c r="Q189" s="32">
        <v>3223</v>
      </c>
      <c r="R189" s="26">
        <v>3850</v>
      </c>
      <c r="S189" s="20">
        <f>R189-P189</f>
        <v>846</v>
      </c>
      <c r="T189" s="11"/>
      <c r="U189" s="32">
        <v>3071</v>
      </c>
      <c r="V189" s="11"/>
      <c r="W189" s="26">
        <v>4850</v>
      </c>
      <c r="X189" s="20">
        <f>W189-U189</f>
        <v>1779</v>
      </c>
      <c r="Y189" s="13"/>
      <c r="Z189" s="13"/>
      <c r="AA189" s="13"/>
    </row>
    <row r="190" spans="1:27" ht="13.5" customHeight="1" thickTop="1" thickBot="1">
      <c r="A190">
        <v>211</v>
      </c>
      <c r="B190" s="14">
        <v>40799</v>
      </c>
      <c r="C190" s="15">
        <v>0</v>
      </c>
      <c r="D190" s="38"/>
      <c r="E190" s="36">
        <v>4920</v>
      </c>
      <c r="F190" s="11">
        <v>850</v>
      </c>
      <c r="G190" s="27"/>
      <c r="H190" s="11"/>
      <c r="I190" s="11">
        <f t="shared" si="2"/>
        <v>-2909</v>
      </c>
      <c r="J190" s="11"/>
      <c r="K190" s="31">
        <v>2909</v>
      </c>
      <c r="L190" s="31">
        <v>2843</v>
      </c>
      <c r="M190" s="26"/>
      <c r="N190" s="17"/>
      <c r="O190" s="17">
        <v>3055</v>
      </c>
      <c r="P190" s="32">
        <v>2998</v>
      </c>
      <c r="Q190" s="32">
        <v>3205</v>
      </c>
      <c r="R190" s="26"/>
      <c r="S190" s="17"/>
      <c r="T190" s="11"/>
      <c r="U190" s="32">
        <v>3051</v>
      </c>
      <c r="V190" s="11"/>
      <c r="W190" s="26"/>
      <c r="X190" s="17"/>
      <c r="Y190" s="13"/>
      <c r="Z190" s="13"/>
      <c r="AA190" s="13"/>
    </row>
    <row r="191" spans="1:27" ht="13.5" customHeight="1" thickTop="1" thickBot="1">
      <c r="A191">
        <v>210</v>
      </c>
      <c r="B191" s="14">
        <v>40800</v>
      </c>
      <c r="C191" s="15">
        <v>0</v>
      </c>
      <c r="D191" s="38">
        <v>4561</v>
      </c>
      <c r="E191" s="36">
        <v>4920</v>
      </c>
      <c r="F191" s="11">
        <v>850</v>
      </c>
      <c r="G191" s="27">
        <v>4080</v>
      </c>
      <c r="H191" s="20">
        <f>G191-E191</f>
        <v>-840</v>
      </c>
      <c r="I191" s="11">
        <f t="shared" si="2"/>
        <v>1682</v>
      </c>
      <c r="J191" s="11"/>
      <c r="K191" s="31">
        <v>2879</v>
      </c>
      <c r="L191" s="31">
        <v>2826</v>
      </c>
      <c r="M191" s="26">
        <v>4520</v>
      </c>
      <c r="N191" s="20">
        <f>M191-K191</f>
        <v>1641</v>
      </c>
      <c r="O191" s="17">
        <v>3047</v>
      </c>
      <c r="P191" s="32">
        <v>2986</v>
      </c>
      <c r="Q191" s="32">
        <v>3189</v>
      </c>
      <c r="R191" s="26">
        <v>3790</v>
      </c>
      <c r="S191" s="20">
        <f>R191-P191</f>
        <v>804</v>
      </c>
      <c r="T191" s="11"/>
      <c r="U191" s="32">
        <v>3033</v>
      </c>
      <c r="V191" s="11"/>
      <c r="W191" s="26">
        <v>4850</v>
      </c>
      <c r="X191" s="20">
        <f>W191-U191</f>
        <v>1817</v>
      </c>
      <c r="Y191" s="13"/>
      <c r="Z191" s="13"/>
      <c r="AA191" s="13"/>
    </row>
    <row r="192" spans="1:27" ht="13.5" customHeight="1" thickTop="1" thickBot="1">
      <c r="A192">
        <v>209</v>
      </c>
      <c r="B192" s="14">
        <v>40801</v>
      </c>
      <c r="C192" s="15">
        <v>0</v>
      </c>
      <c r="D192" s="38">
        <v>4611</v>
      </c>
      <c r="E192" s="36">
        <v>4920</v>
      </c>
      <c r="F192" s="11">
        <v>850</v>
      </c>
      <c r="G192" s="27"/>
      <c r="H192" s="11"/>
      <c r="I192" s="11">
        <f t="shared" si="2"/>
        <v>1749</v>
      </c>
      <c r="J192" s="11"/>
      <c r="K192" s="31">
        <v>2862</v>
      </c>
      <c r="L192" s="31">
        <v>2807</v>
      </c>
      <c r="M192" s="26"/>
      <c r="N192" s="17"/>
      <c r="O192" s="17">
        <v>3035</v>
      </c>
      <c r="P192" s="32">
        <v>2970</v>
      </c>
      <c r="Q192" s="32">
        <v>3173</v>
      </c>
      <c r="R192" s="26"/>
      <c r="S192" s="17"/>
      <c r="T192" s="11"/>
      <c r="U192" s="32">
        <v>3014</v>
      </c>
      <c r="V192" s="11"/>
      <c r="W192" s="26"/>
      <c r="X192" s="17"/>
      <c r="Y192" s="13"/>
      <c r="Z192" s="13"/>
      <c r="AA192" s="13"/>
    </row>
    <row r="193" spans="1:27" ht="13.5" customHeight="1" thickTop="1" thickBot="1">
      <c r="A193">
        <v>208</v>
      </c>
      <c r="B193" s="14">
        <v>40802</v>
      </c>
      <c r="C193" s="15">
        <v>0</v>
      </c>
      <c r="D193" s="38">
        <v>4757</v>
      </c>
      <c r="E193" s="36">
        <v>4920</v>
      </c>
      <c r="F193" s="11">
        <v>850</v>
      </c>
      <c r="G193" s="27">
        <v>4070</v>
      </c>
      <c r="H193" s="20">
        <f>G193-E193</f>
        <v>-850</v>
      </c>
      <c r="I193" s="11">
        <f t="shared" si="2"/>
        <v>1906</v>
      </c>
      <c r="J193" s="11"/>
      <c r="K193" s="31">
        <v>2851</v>
      </c>
      <c r="L193" s="31">
        <v>2796</v>
      </c>
      <c r="M193" s="26">
        <v>4480</v>
      </c>
      <c r="N193" s="20">
        <f>M193-K193</f>
        <v>1629</v>
      </c>
      <c r="O193" s="17">
        <v>3024</v>
      </c>
      <c r="P193" s="32">
        <v>2953</v>
      </c>
      <c r="Q193" s="32">
        <v>3155</v>
      </c>
      <c r="R193" s="26">
        <v>3740</v>
      </c>
      <c r="S193" s="20">
        <f>R193-P193</f>
        <v>787</v>
      </c>
      <c r="T193" s="11"/>
      <c r="U193" s="32">
        <v>2997</v>
      </c>
      <c r="V193" s="11"/>
      <c r="W193" s="26">
        <v>4880</v>
      </c>
      <c r="X193" s="20">
        <f>W193-U193</f>
        <v>1883</v>
      </c>
      <c r="Y193" s="13"/>
      <c r="Z193" s="13"/>
      <c r="AA193" s="13"/>
    </row>
    <row r="194" spans="1:27" ht="13.5" customHeight="1" thickTop="1" thickBot="1">
      <c r="A194">
        <v>207</v>
      </c>
      <c r="B194" s="14">
        <v>40803</v>
      </c>
      <c r="C194" s="15">
        <v>0</v>
      </c>
      <c r="D194" s="38">
        <v>4771</v>
      </c>
      <c r="E194" s="36">
        <v>4920</v>
      </c>
      <c r="F194" s="11">
        <v>850</v>
      </c>
      <c r="G194" s="27"/>
      <c r="H194" s="11"/>
      <c r="I194" s="11">
        <f t="shared" si="2"/>
        <v>1929</v>
      </c>
      <c r="J194" s="31">
        <v>2894</v>
      </c>
      <c r="K194" s="31">
        <v>2842</v>
      </c>
      <c r="L194" s="31">
        <v>2787</v>
      </c>
      <c r="M194" s="26"/>
      <c r="N194" s="17"/>
      <c r="O194" s="17">
        <v>3014</v>
      </c>
      <c r="P194" s="32">
        <v>2936</v>
      </c>
      <c r="Q194" s="32">
        <v>3141</v>
      </c>
      <c r="R194" s="26"/>
      <c r="S194" s="17"/>
      <c r="T194" s="11"/>
      <c r="U194" s="32">
        <v>2982</v>
      </c>
      <c r="V194" s="11"/>
      <c r="W194" s="26"/>
      <c r="X194" s="7"/>
      <c r="Y194" s="13"/>
      <c r="Z194" s="13"/>
      <c r="AA194" s="13"/>
    </row>
    <row r="195" spans="1:27" ht="13.5" customHeight="1" thickTop="1" thickBot="1">
      <c r="A195">
        <v>206</v>
      </c>
      <c r="B195" s="14">
        <v>40804</v>
      </c>
      <c r="C195" s="15">
        <v>0</v>
      </c>
      <c r="D195" s="38">
        <v>4697</v>
      </c>
      <c r="E195" s="36">
        <v>4920</v>
      </c>
      <c r="F195" s="11">
        <v>850</v>
      </c>
      <c r="G195" s="27"/>
      <c r="H195" s="11"/>
      <c r="I195" s="11">
        <f t="shared" si="2"/>
        <v>1864</v>
      </c>
      <c r="J195" s="31">
        <v>2888</v>
      </c>
      <c r="K195" s="31">
        <v>2833</v>
      </c>
      <c r="L195" s="31">
        <v>2776</v>
      </c>
      <c r="M195" s="26"/>
      <c r="N195" s="17"/>
      <c r="O195" s="17">
        <v>3009</v>
      </c>
      <c r="P195" s="32">
        <v>2923</v>
      </c>
      <c r="Q195" s="32">
        <v>3127</v>
      </c>
      <c r="R195" s="26"/>
      <c r="S195" s="17"/>
      <c r="T195" s="11"/>
      <c r="U195" s="32">
        <v>2968</v>
      </c>
      <c r="V195" s="11"/>
      <c r="W195" s="26"/>
      <c r="X195" s="7"/>
      <c r="Y195" s="13"/>
      <c r="Z195" s="13"/>
      <c r="AA195" s="13"/>
    </row>
    <row r="196" spans="1:27" ht="13.5" customHeight="1" thickTop="1" thickBot="1">
      <c r="A196">
        <v>205</v>
      </c>
      <c r="B196" s="14">
        <v>40805</v>
      </c>
      <c r="C196" s="15">
        <v>9.5</v>
      </c>
      <c r="D196" s="38">
        <v>4628</v>
      </c>
      <c r="E196" s="36">
        <v>4920</v>
      </c>
      <c r="F196" s="11">
        <v>850</v>
      </c>
      <c r="G196" s="27">
        <v>4050</v>
      </c>
      <c r="H196" s="20">
        <f>G196-E196</f>
        <v>-870</v>
      </c>
      <c r="I196" s="11">
        <f t="shared" si="2"/>
        <v>1805</v>
      </c>
      <c r="J196" s="31">
        <v>2877</v>
      </c>
      <c r="K196" s="31">
        <v>2823</v>
      </c>
      <c r="L196" s="31">
        <v>2766</v>
      </c>
      <c r="M196" s="26">
        <v>4450</v>
      </c>
      <c r="N196" s="20">
        <f>M196-K196</f>
        <v>1627</v>
      </c>
      <c r="O196" s="17">
        <v>3003</v>
      </c>
      <c r="P196" s="32">
        <v>2910</v>
      </c>
      <c r="Q196" s="32">
        <v>3115</v>
      </c>
      <c r="R196" s="26">
        <v>3700</v>
      </c>
      <c r="S196" s="20">
        <f>R196-P196</f>
        <v>790</v>
      </c>
      <c r="T196" s="11"/>
      <c r="U196" s="32">
        <v>2954</v>
      </c>
      <c r="V196" s="11"/>
      <c r="W196" s="26">
        <v>4860</v>
      </c>
      <c r="X196" s="20">
        <f>W196-U196</f>
        <v>1906</v>
      </c>
      <c r="Y196" s="13"/>
      <c r="Z196" s="13"/>
      <c r="AA196" s="13"/>
    </row>
    <row r="197" spans="1:27" ht="13.5" customHeight="1" thickTop="1" thickBot="1">
      <c r="A197">
        <v>204</v>
      </c>
      <c r="B197" s="14">
        <v>40806</v>
      </c>
      <c r="C197" s="23">
        <v>64.5</v>
      </c>
      <c r="D197" s="38">
        <v>4579</v>
      </c>
      <c r="E197" s="36">
        <v>4920</v>
      </c>
      <c r="F197" s="11">
        <v>850</v>
      </c>
      <c r="G197" s="27"/>
      <c r="H197" s="11"/>
      <c r="I197" s="11">
        <f t="shared" si="2"/>
        <v>1767</v>
      </c>
      <c r="J197" s="31">
        <v>2875</v>
      </c>
      <c r="K197" s="31">
        <v>2812</v>
      </c>
      <c r="L197" s="31">
        <v>2753</v>
      </c>
      <c r="M197" s="26"/>
      <c r="N197" s="17"/>
      <c r="O197" s="17">
        <v>3003</v>
      </c>
      <c r="P197" s="32">
        <v>2901</v>
      </c>
      <c r="Q197" s="32">
        <v>3105</v>
      </c>
      <c r="R197" s="26"/>
      <c r="S197" s="17"/>
      <c r="T197" s="11"/>
      <c r="U197" s="32">
        <v>2945</v>
      </c>
      <c r="V197" s="11"/>
      <c r="W197" s="26"/>
      <c r="X197" s="17"/>
      <c r="Y197" s="13"/>
      <c r="Z197" s="13"/>
      <c r="AA197" s="13"/>
    </row>
    <row r="198" spans="1:27" ht="13.5" customHeight="1" thickTop="1" thickBot="1">
      <c r="A198">
        <v>203</v>
      </c>
      <c r="B198" s="14">
        <v>40807</v>
      </c>
      <c r="C198" s="23">
        <v>204.5</v>
      </c>
      <c r="D198" s="38">
        <v>4809</v>
      </c>
      <c r="E198" s="36">
        <v>4920</v>
      </c>
      <c r="F198" s="11">
        <v>850</v>
      </c>
      <c r="G198" s="39">
        <v>5600</v>
      </c>
      <c r="H198" s="20">
        <f>G198-E198</f>
        <v>680</v>
      </c>
      <c r="I198" s="20"/>
      <c r="J198" s="31">
        <v>2890</v>
      </c>
      <c r="K198" s="31">
        <v>2825</v>
      </c>
      <c r="L198" s="31">
        <v>2769</v>
      </c>
      <c r="M198" s="35">
        <v>6110</v>
      </c>
      <c r="N198" s="20">
        <f>M198-K198</f>
        <v>3285</v>
      </c>
      <c r="O198" s="17">
        <v>3032</v>
      </c>
      <c r="P198" s="32">
        <v>2919</v>
      </c>
      <c r="Q198" s="32">
        <v>3116</v>
      </c>
      <c r="R198" s="26">
        <v>4470</v>
      </c>
      <c r="S198" s="20">
        <f>R198-P198</f>
        <v>1551</v>
      </c>
      <c r="T198" s="11"/>
      <c r="U198" s="32">
        <v>2948</v>
      </c>
      <c r="V198" s="11"/>
      <c r="W198" s="26">
        <v>5120</v>
      </c>
      <c r="X198" s="20">
        <f>W198-U198</f>
        <v>2172</v>
      </c>
      <c r="Y198" s="13"/>
      <c r="Z198" s="13"/>
      <c r="AA198" s="13"/>
    </row>
    <row r="199" spans="1:27" ht="13.5" customHeight="1" thickTop="1" thickBot="1">
      <c r="A199">
        <v>202</v>
      </c>
      <c r="B199" s="14">
        <v>40808</v>
      </c>
      <c r="C199" s="15">
        <v>10.5</v>
      </c>
      <c r="D199" s="38">
        <v>5251</v>
      </c>
      <c r="E199" s="36">
        <v>5100</v>
      </c>
      <c r="F199" s="11">
        <v>850</v>
      </c>
      <c r="G199" s="27"/>
      <c r="H199" s="11"/>
      <c r="I199" s="11"/>
      <c r="J199" s="31"/>
      <c r="K199" s="31">
        <v>2921</v>
      </c>
      <c r="L199" s="31">
        <v>2869</v>
      </c>
      <c r="M199" s="26"/>
      <c r="N199" s="17"/>
      <c r="O199" s="17">
        <v>3154</v>
      </c>
      <c r="P199" s="32">
        <v>3031</v>
      </c>
      <c r="Q199" s="32">
        <v>3253</v>
      </c>
      <c r="R199" s="26"/>
      <c r="S199" s="17"/>
      <c r="T199" s="17">
        <v>3059</v>
      </c>
      <c r="U199" s="32"/>
      <c r="V199" s="11"/>
      <c r="W199" s="26"/>
      <c r="X199" s="17"/>
      <c r="Y199" s="13"/>
      <c r="Z199" s="13"/>
      <c r="AA199" s="13"/>
    </row>
    <row r="200" spans="1:27" ht="13.5" customHeight="1" thickTop="1" thickBot="1">
      <c r="A200">
        <v>201</v>
      </c>
      <c r="B200" s="14">
        <v>40809</v>
      </c>
      <c r="C200" s="15">
        <v>0</v>
      </c>
      <c r="D200" s="38">
        <v>5186</v>
      </c>
      <c r="E200" s="36">
        <v>5118</v>
      </c>
      <c r="F200" s="11">
        <v>850</v>
      </c>
      <c r="G200" s="27">
        <v>5040</v>
      </c>
      <c r="H200" s="20">
        <f>G200-E200</f>
        <v>-78</v>
      </c>
      <c r="I200" s="20"/>
      <c r="J200" s="31">
        <v>2976</v>
      </c>
      <c r="K200" s="31">
        <v>2923</v>
      </c>
      <c r="L200" s="31">
        <v>2872</v>
      </c>
      <c r="M200" s="26">
        <v>6450</v>
      </c>
      <c r="N200" s="20">
        <f>M200-K200</f>
        <v>3527</v>
      </c>
      <c r="O200" s="17">
        <v>3159</v>
      </c>
      <c r="P200" s="32">
        <v>3056</v>
      </c>
      <c r="Q200" s="32">
        <v>3279</v>
      </c>
      <c r="R200" s="35">
        <v>5700</v>
      </c>
      <c r="S200" s="20">
        <f>R200-P200</f>
        <v>2644</v>
      </c>
      <c r="T200" s="17">
        <v>3102</v>
      </c>
      <c r="U200" s="32">
        <v>3089</v>
      </c>
      <c r="V200" s="11"/>
      <c r="W200" s="26">
        <v>5600</v>
      </c>
      <c r="X200" s="20">
        <f>W200-U200</f>
        <v>2511</v>
      </c>
      <c r="Y200" s="13"/>
      <c r="Z200" s="13"/>
      <c r="AA200" s="13"/>
    </row>
    <row r="201" spans="1:27" ht="13.5" customHeight="1" thickTop="1" thickBot="1">
      <c r="A201">
        <v>200</v>
      </c>
      <c r="B201" s="14">
        <v>40810</v>
      </c>
      <c r="C201" s="15">
        <v>0</v>
      </c>
      <c r="D201" s="38">
        <v>5161</v>
      </c>
      <c r="E201" s="36">
        <v>5115</v>
      </c>
      <c r="F201" s="11">
        <v>850</v>
      </c>
      <c r="G201" s="27"/>
      <c r="H201" s="11"/>
      <c r="I201" s="11"/>
      <c r="J201" s="31">
        <v>2929</v>
      </c>
      <c r="K201" s="31">
        <v>2876</v>
      </c>
      <c r="L201" s="31">
        <v>2822</v>
      </c>
      <c r="M201" s="26"/>
      <c r="N201" s="17"/>
      <c r="O201" s="17">
        <v>3167</v>
      </c>
      <c r="P201" s="32">
        <v>3060</v>
      </c>
      <c r="Q201" s="32">
        <v>3282</v>
      </c>
      <c r="R201" s="26"/>
      <c r="S201" s="17"/>
      <c r="T201" s="17">
        <v>3113</v>
      </c>
      <c r="U201" s="32">
        <v>3104</v>
      </c>
      <c r="V201" s="11"/>
      <c r="W201" s="26"/>
      <c r="X201" s="7"/>
      <c r="Y201" s="13"/>
      <c r="Z201" s="13"/>
      <c r="AA201" s="13"/>
    </row>
    <row r="202" spans="1:27" ht="13.5" customHeight="1" thickTop="1" thickBot="1">
      <c r="A202">
        <v>199</v>
      </c>
      <c r="B202" s="14">
        <v>40811</v>
      </c>
      <c r="C202" s="15">
        <v>0</v>
      </c>
      <c r="D202" s="38">
        <v>5137</v>
      </c>
      <c r="E202" s="36">
        <v>5095</v>
      </c>
      <c r="F202" s="11">
        <v>850</v>
      </c>
      <c r="G202" s="27"/>
      <c r="H202" s="11"/>
      <c r="I202" s="11"/>
      <c r="J202" s="31">
        <v>2893</v>
      </c>
      <c r="K202" s="31">
        <v>2831</v>
      </c>
      <c r="L202" s="31">
        <v>2774</v>
      </c>
      <c r="M202" s="26"/>
      <c r="N202" s="17"/>
      <c r="O202" s="17">
        <v>3167</v>
      </c>
      <c r="P202" s="32">
        <v>3061</v>
      </c>
      <c r="Q202" s="32">
        <v>3283</v>
      </c>
      <c r="R202" s="26"/>
      <c r="S202" s="17"/>
      <c r="T202" s="17">
        <v>3115</v>
      </c>
      <c r="U202" s="32">
        <v>3107</v>
      </c>
      <c r="V202" s="11"/>
      <c r="W202" s="26"/>
      <c r="X202" s="7"/>
      <c r="Y202" s="13"/>
      <c r="Z202" s="13"/>
      <c r="AA202" s="13"/>
    </row>
    <row r="203" spans="1:27" ht="13.5" customHeight="1" thickTop="1" thickBot="1">
      <c r="A203">
        <v>198</v>
      </c>
      <c r="B203" s="14">
        <v>40812</v>
      </c>
      <c r="C203" s="15">
        <v>0</v>
      </c>
      <c r="D203" s="38">
        <v>5116</v>
      </c>
      <c r="E203" s="36">
        <v>5063</v>
      </c>
      <c r="F203" s="11">
        <v>850</v>
      </c>
      <c r="G203" s="27">
        <v>4790</v>
      </c>
      <c r="H203" s="20">
        <f>G203-E203</f>
        <v>-273</v>
      </c>
      <c r="I203" s="20"/>
      <c r="J203" s="31">
        <v>2894</v>
      </c>
      <c r="K203" s="31">
        <v>2835</v>
      </c>
      <c r="L203" s="31">
        <v>2781</v>
      </c>
      <c r="M203" s="26">
        <v>6000</v>
      </c>
      <c r="N203" s="20">
        <f>M203-K203</f>
        <v>3165</v>
      </c>
      <c r="O203" s="17">
        <v>3169</v>
      </c>
      <c r="P203" s="32">
        <v>3058</v>
      </c>
      <c r="Q203" s="32">
        <v>3281</v>
      </c>
      <c r="R203" s="26">
        <v>4980</v>
      </c>
      <c r="S203" s="20">
        <f>R203-P203</f>
        <v>1922</v>
      </c>
      <c r="T203" s="17">
        <v>3115</v>
      </c>
      <c r="U203" s="32">
        <v>3101</v>
      </c>
      <c r="V203" s="11"/>
      <c r="W203" s="26">
        <v>5530</v>
      </c>
      <c r="X203" s="20">
        <f>W203-U203</f>
        <v>2429</v>
      </c>
      <c r="Y203" s="13"/>
      <c r="Z203" s="13"/>
      <c r="AA203" s="13"/>
    </row>
    <row r="204" spans="1:27" ht="13.5" customHeight="1" thickTop="1" thickBot="1">
      <c r="A204">
        <v>197</v>
      </c>
      <c r="B204" s="14">
        <v>40813</v>
      </c>
      <c r="C204" s="15">
        <v>0</v>
      </c>
      <c r="D204" s="38">
        <v>5093</v>
      </c>
      <c r="E204" s="36">
        <v>5026</v>
      </c>
      <c r="F204" s="11">
        <v>850</v>
      </c>
      <c r="G204" s="27"/>
      <c r="H204" s="11"/>
      <c r="I204" s="11"/>
      <c r="J204" s="31">
        <v>2907</v>
      </c>
      <c r="K204" s="31">
        <v>2840</v>
      </c>
      <c r="L204" s="31">
        <v>2787</v>
      </c>
      <c r="M204" s="26"/>
      <c r="N204" s="17"/>
      <c r="O204" s="17">
        <v>3169</v>
      </c>
      <c r="P204" s="32">
        <v>3055</v>
      </c>
      <c r="Q204" s="32"/>
      <c r="R204" s="26"/>
      <c r="S204" s="17"/>
      <c r="T204" s="17">
        <v>3112</v>
      </c>
      <c r="U204" s="32">
        <v>3098</v>
      </c>
      <c r="V204" s="11"/>
      <c r="W204" s="26"/>
      <c r="X204" s="17"/>
      <c r="Y204" s="13"/>
      <c r="Z204" s="13"/>
      <c r="AA204" s="13"/>
    </row>
    <row r="205" spans="1:27" ht="13.5" customHeight="1" thickTop="1" thickBot="1">
      <c r="A205">
        <v>196</v>
      </c>
      <c r="B205" s="14">
        <v>40814</v>
      </c>
      <c r="C205" s="15">
        <v>0</v>
      </c>
      <c r="D205" s="38">
        <v>5056</v>
      </c>
      <c r="E205" s="36">
        <v>4990</v>
      </c>
      <c r="F205" s="11">
        <v>850</v>
      </c>
      <c r="G205" s="27">
        <v>4680</v>
      </c>
      <c r="H205" s="20">
        <f>G205-E205</f>
        <v>-310</v>
      </c>
      <c r="I205" s="20"/>
      <c r="J205" s="31">
        <v>2908</v>
      </c>
      <c r="K205" s="31">
        <v>2840</v>
      </c>
      <c r="L205" s="31">
        <v>2786</v>
      </c>
      <c r="M205" s="26">
        <v>5870</v>
      </c>
      <c r="N205" s="20">
        <f>M205-K205</f>
        <v>3030</v>
      </c>
      <c r="O205" s="17">
        <v>3167</v>
      </c>
      <c r="P205" s="32">
        <v>3050</v>
      </c>
      <c r="Q205" s="32"/>
      <c r="R205" s="26">
        <v>4750</v>
      </c>
      <c r="S205" s="20">
        <f>R205-P205</f>
        <v>1700</v>
      </c>
      <c r="T205" s="17">
        <v>3109</v>
      </c>
      <c r="U205" s="32">
        <v>3099</v>
      </c>
      <c r="V205" s="11"/>
      <c r="W205" s="26">
        <v>5460</v>
      </c>
      <c r="X205" s="20">
        <f>W205-U205</f>
        <v>2361</v>
      </c>
      <c r="Y205" s="13"/>
      <c r="Z205" s="13"/>
      <c r="AA205" s="13"/>
    </row>
    <row r="206" spans="1:27" ht="13.5" customHeight="1" thickTop="1" thickBot="1">
      <c r="A206">
        <v>195</v>
      </c>
      <c r="B206" s="14">
        <v>40815</v>
      </c>
      <c r="C206" s="15">
        <v>0</v>
      </c>
      <c r="D206" s="38">
        <v>4984</v>
      </c>
      <c r="E206" s="36">
        <v>4952</v>
      </c>
      <c r="F206" s="11">
        <v>850</v>
      </c>
      <c r="G206" s="27"/>
      <c r="H206" s="11"/>
      <c r="I206" s="11"/>
      <c r="J206" s="31">
        <v>2902</v>
      </c>
      <c r="K206" s="31">
        <v>2838</v>
      </c>
      <c r="L206" s="31">
        <v>2784</v>
      </c>
      <c r="M206" s="26"/>
      <c r="N206" s="17"/>
      <c r="O206" s="17">
        <v>3167</v>
      </c>
      <c r="P206" s="32">
        <v>3045</v>
      </c>
      <c r="Q206" s="32">
        <v>3268</v>
      </c>
      <c r="R206" s="26"/>
      <c r="S206" s="17"/>
      <c r="T206" s="17">
        <v>3104</v>
      </c>
      <c r="U206" s="32">
        <v>3085</v>
      </c>
      <c r="V206" s="11"/>
      <c r="W206" s="26"/>
      <c r="X206" s="17"/>
      <c r="Y206" s="13"/>
      <c r="Z206" s="13"/>
      <c r="AA206" s="13"/>
    </row>
    <row r="207" spans="1:27" ht="13.5" customHeight="1" thickTop="1" thickBot="1">
      <c r="A207">
        <v>194</v>
      </c>
      <c r="B207" s="14">
        <v>40816</v>
      </c>
      <c r="C207" s="15">
        <v>0</v>
      </c>
      <c r="D207" s="38">
        <v>4811</v>
      </c>
      <c r="E207" s="36">
        <v>4952</v>
      </c>
      <c r="F207" s="11">
        <v>850</v>
      </c>
      <c r="G207" s="27">
        <v>4620</v>
      </c>
      <c r="H207" s="20">
        <f>G207-E207</f>
        <v>-332</v>
      </c>
      <c r="I207" s="20"/>
      <c r="J207" s="31">
        <v>2897</v>
      </c>
      <c r="K207" s="31">
        <v>2829</v>
      </c>
      <c r="L207" s="31">
        <v>2776</v>
      </c>
      <c r="M207" s="26">
        <v>5780</v>
      </c>
      <c r="N207" s="20">
        <f>M207-K207</f>
        <v>2951</v>
      </c>
      <c r="O207" s="17">
        <v>3165</v>
      </c>
      <c r="P207" s="32">
        <v>3039</v>
      </c>
      <c r="Q207" s="32"/>
      <c r="R207" s="26">
        <v>4620</v>
      </c>
      <c r="S207" s="20">
        <f>R207-P207</f>
        <v>1581</v>
      </c>
      <c r="T207" s="17">
        <v>3099</v>
      </c>
      <c r="U207" s="32">
        <v>3085</v>
      </c>
      <c r="V207" s="11"/>
      <c r="W207" s="26">
        <v>5420</v>
      </c>
      <c r="X207" s="20">
        <f>W207-U207</f>
        <v>2335</v>
      </c>
      <c r="Y207" s="13"/>
      <c r="Z207" s="13"/>
      <c r="AA207" s="13"/>
    </row>
    <row r="208" spans="1:27" ht="13.5" customHeight="1" thickTop="1" thickBot="1">
      <c r="A208">
        <v>193</v>
      </c>
      <c r="B208" s="14">
        <v>40817</v>
      </c>
      <c r="C208" s="15">
        <v>0</v>
      </c>
      <c r="D208" s="38">
        <v>4672</v>
      </c>
      <c r="E208" s="36">
        <v>4951</v>
      </c>
      <c r="F208" s="11">
        <v>850</v>
      </c>
      <c r="G208" s="25"/>
      <c r="H208" s="11"/>
      <c r="I208" s="11"/>
      <c r="J208" s="31">
        <v>2894</v>
      </c>
      <c r="K208" s="31">
        <v>2816</v>
      </c>
      <c r="L208" s="31">
        <v>2763</v>
      </c>
      <c r="M208" s="26"/>
      <c r="N208" s="17"/>
      <c r="O208" s="17">
        <v>3156</v>
      </c>
      <c r="P208" s="32">
        <v>3028</v>
      </c>
      <c r="Q208" s="32">
        <v>3258</v>
      </c>
      <c r="R208" s="17"/>
      <c r="S208" s="17"/>
      <c r="T208" s="17">
        <v>3069</v>
      </c>
      <c r="U208" s="32">
        <v>3075</v>
      </c>
      <c r="V208" s="11"/>
      <c r="W208" s="17"/>
      <c r="X208" s="7"/>
      <c r="Y208" s="13"/>
      <c r="Z208" s="13"/>
      <c r="AA208" s="13"/>
    </row>
    <row r="209" spans="1:27" ht="13.5" customHeight="1" thickTop="1" thickBot="1">
      <c r="A209">
        <v>192</v>
      </c>
      <c r="B209" s="14">
        <v>40818</v>
      </c>
      <c r="C209" s="15">
        <v>0</v>
      </c>
      <c r="D209" s="38">
        <v>4539</v>
      </c>
      <c r="E209" s="36">
        <v>4951</v>
      </c>
      <c r="F209" s="11">
        <v>850</v>
      </c>
      <c r="G209" s="25"/>
      <c r="H209" s="11"/>
      <c r="I209" s="11"/>
      <c r="J209" s="31">
        <v>2879</v>
      </c>
      <c r="K209" s="31">
        <v>2801</v>
      </c>
      <c r="L209" s="31">
        <v>2745</v>
      </c>
      <c r="M209" s="26"/>
      <c r="N209" s="17"/>
      <c r="O209" s="17">
        <v>3147</v>
      </c>
      <c r="P209" s="32">
        <v>3015</v>
      </c>
      <c r="Q209" s="32">
        <v>3250</v>
      </c>
      <c r="R209" s="17"/>
      <c r="S209" s="17"/>
      <c r="T209" s="17">
        <v>3085</v>
      </c>
      <c r="U209" s="32">
        <v>3064</v>
      </c>
      <c r="V209" s="11"/>
      <c r="W209" s="17"/>
      <c r="X209" s="7"/>
      <c r="Y209" s="13"/>
      <c r="Z209" s="13"/>
      <c r="AA209" s="13"/>
    </row>
    <row r="210" spans="1:27" ht="13.5" customHeight="1" thickTop="1" thickBot="1">
      <c r="A210">
        <v>191</v>
      </c>
      <c r="B210" s="14">
        <v>40819</v>
      </c>
      <c r="C210" s="15">
        <v>0</v>
      </c>
      <c r="D210" s="38">
        <v>4434</v>
      </c>
      <c r="E210" s="36">
        <v>4950</v>
      </c>
      <c r="F210" s="11">
        <v>850</v>
      </c>
      <c r="G210" s="27">
        <v>4450</v>
      </c>
      <c r="H210" s="20">
        <f>G210-E210</f>
        <v>-500</v>
      </c>
      <c r="I210" s="20"/>
      <c r="J210" s="31">
        <v>2862</v>
      </c>
      <c r="K210" s="31">
        <v>2784</v>
      </c>
      <c r="L210" s="31">
        <v>2725</v>
      </c>
      <c r="M210" s="26">
        <v>5570</v>
      </c>
      <c r="N210" s="20">
        <f>M210-K210</f>
        <v>2786</v>
      </c>
      <c r="O210" s="17">
        <v>3140</v>
      </c>
      <c r="P210" s="32">
        <v>3004</v>
      </c>
      <c r="Q210" s="32">
        <v>3239</v>
      </c>
      <c r="R210" s="17">
        <v>4440</v>
      </c>
      <c r="S210" s="20">
        <f>R210-P210</f>
        <v>1436</v>
      </c>
      <c r="T210" s="17">
        <v>3076</v>
      </c>
      <c r="U210" s="32">
        <v>3059</v>
      </c>
      <c r="V210" s="11"/>
      <c r="W210" s="17">
        <v>5300</v>
      </c>
      <c r="X210" s="20">
        <f>W210-U210</f>
        <v>2241</v>
      </c>
      <c r="Y210" s="13"/>
      <c r="Z210" s="13"/>
      <c r="AA210" s="13"/>
    </row>
    <row r="211" spans="1:27" ht="13.5" customHeight="1" thickTop="1" thickBot="1">
      <c r="A211">
        <v>190</v>
      </c>
      <c r="B211" s="14">
        <v>40820</v>
      </c>
      <c r="C211" s="15">
        <v>0</v>
      </c>
      <c r="D211" s="38">
        <v>4345</v>
      </c>
      <c r="E211" s="36">
        <v>4945</v>
      </c>
      <c r="F211" s="11">
        <v>850</v>
      </c>
      <c r="G211" s="27"/>
      <c r="H211" s="11"/>
      <c r="I211" s="11"/>
      <c r="J211" s="31">
        <v>2850</v>
      </c>
      <c r="K211" s="31">
        <v>2763</v>
      </c>
      <c r="L211" s="31">
        <v>2705</v>
      </c>
      <c r="M211" s="26"/>
      <c r="N211" s="17"/>
      <c r="O211" s="17">
        <v>3174</v>
      </c>
      <c r="P211" s="32">
        <v>3045</v>
      </c>
      <c r="Q211" s="32">
        <v>3241</v>
      </c>
      <c r="R211" s="17"/>
      <c r="S211" s="17"/>
      <c r="T211" s="17">
        <v>3073</v>
      </c>
      <c r="U211" s="32">
        <v>3048</v>
      </c>
      <c r="V211" s="11"/>
      <c r="W211" s="17"/>
      <c r="X211" s="17"/>
      <c r="Y211" s="13"/>
      <c r="Z211" s="13"/>
      <c r="AA211" s="13"/>
    </row>
    <row r="212" spans="1:27" ht="13.5" customHeight="1" thickTop="1" thickBot="1">
      <c r="A212">
        <v>189</v>
      </c>
      <c r="B212" s="14">
        <v>40821</v>
      </c>
      <c r="C212" s="23">
        <v>56</v>
      </c>
      <c r="D212" s="38">
        <v>4274</v>
      </c>
      <c r="E212" s="36">
        <v>4940</v>
      </c>
      <c r="F212" s="11">
        <v>850</v>
      </c>
      <c r="G212" s="27">
        <v>4370</v>
      </c>
      <c r="H212" s="20">
        <f>G212-E212</f>
        <v>-570</v>
      </c>
      <c r="I212" s="20"/>
      <c r="J212" s="31">
        <v>2883</v>
      </c>
      <c r="K212" s="31">
        <v>2813</v>
      </c>
      <c r="L212" s="31">
        <v>2760</v>
      </c>
      <c r="M212" s="26">
        <v>5400</v>
      </c>
      <c r="N212" s="20">
        <f>M212-K212</f>
        <v>2587</v>
      </c>
      <c r="O212" s="17">
        <v>3201</v>
      </c>
      <c r="P212" s="32">
        <v>3066</v>
      </c>
      <c r="Q212" s="32">
        <v>3260</v>
      </c>
      <c r="R212" s="17">
        <v>4290</v>
      </c>
      <c r="S212" s="20">
        <f>R212-P212</f>
        <v>1224</v>
      </c>
      <c r="T212" s="17">
        <v>3083</v>
      </c>
      <c r="U212" s="32">
        <v>3075</v>
      </c>
      <c r="V212" s="11"/>
      <c r="W212" s="17">
        <v>5250</v>
      </c>
      <c r="X212" s="20">
        <f>W212-U212</f>
        <v>2175</v>
      </c>
      <c r="Y212" s="13"/>
      <c r="Z212" s="13"/>
      <c r="AA212" s="13"/>
    </row>
    <row r="213" spans="1:27" ht="13.5" customHeight="1" thickTop="1" thickBot="1">
      <c r="A213">
        <v>188</v>
      </c>
      <c r="B213" s="14">
        <v>40822</v>
      </c>
      <c r="C213" s="18">
        <v>33</v>
      </c>
      <c r="D213" s="38">
        <v>4426</v>
      </c>
      <c r="E213" s="36">
        <v>4950</v>
      </c>
      <c r="F213" s="11">
        <v>850</v>
      </c>
      <c r="G213" s="27"/>
      <c r="H213" s="11"/>
      <c r="I213" s="11"/>
      <c r="J213" s="31">
        <v>2964</v>
      </c>
      <c r="K213" s="31">
        <v>2887</v>
      </c>
      <c r="L213" s="31">
        <v>2839</v>
      </c>
      <c r="M213" s="26"/>
      <c r="N213" s="17"/>
      <c r="O213" s="17">
        <v>3251</v>
      </c>
      <c r="P213" s="32">
        <v>3107</v>
      </c>
      <c r="Q213" s="32">
        <v>3299</v>
      </c>
      <c r="R213" s="17"/>
      <c r="S213" s="17"/>
      <c r="T213" s="17">
        <v>3114</v>
      </c>
      <c r="U213" s="32">
        <v>3098</v>
      </c>
      <c r="V213" s="11"/>
      <c r="W213" s="17"/>
      <c r="X213" s="17"/>
      <c r="Y213" s="13"/>
      <c r="Z213" s="13"/>
      <c r="AA213" s="13"/>
    </row>
    <row r="214" spans="1:27" ht="13.5" customHeight="1" thickTop="1" thickBot="1">
      <c r="A214">
        <v>187</v>
      </c>
      <c r="B214" s="14">
        <v>40823</v>
      </c>
      <c r="C214" s="15">
        <v>0</v>
      </c>
      <c r="D214" s="38">
        <v>4562</v>
      </c>
      <c r="E214" s="36">
        <v>4952</v>
      </c>
      <c r="F214" s="11">
        <v>850</v>
      </c>
      <c r="G214" s="27">
        <v>4630</v>
      </c>
      <c r="H214" s="20">
        <f>G214-E214</f>
        <v>-322</v>
      </c>
      <c r="I214" s="20"/>
      <c r="J214" s="31">
        <v>2990</v>
      </c>
      <c r="K214" s="31">
        <v>2915</v>
      </c>
      <c r="L214" s="31">
        <v>2870</v>
      </c>
      <c r="M214" s="26">
        <v>5970</v>
      </c>
      <c r="N214" s="20">
        <f>M214-K214</f>
        <v>3055</v>
      </c>
      <c r="O214" s="17">
        <v>3275</v>
      </c>
      <c r="P214" s="32">
        <v>3137</v>
      </c>
      <c r="Q214" s="32">
        <v>3331</v>
      </c>
      <c r="R214" s="17">
        <v>4850</v>
      </c>
      <c r="S214" s="20">
        <f>R214-P214</f>
        <v>1713</v>
      </c>
      <c r="T214" s="17">
        <v>3144</v>
      </c>
      <c r="U214" s="32">
        <v>3123</v>
      </c>
      <c r="V214" s="11"/>
      <c r="W214" s="17">
        <v>5490</v>
      </c>
      <c r="X214" s="20">
        <f>W214-U214</f>
        <v>2367</v>
      </c>
      <c r="Y214" s="13"/>
      <c r="Z214" s="13"/>
      <c r="AA214" s="13"/>
    </row>
    <row r="215" spans="1:27" ht="13.5" customHeight="1" thickTop="1" thickBot="1">
      <c r="A215">
        <v>186</v>
      </c>
      <c r="B215" s="14">
        <v>40824</v>
      </c>
      <c r="C215" s="15">
        <v>0</v>
      </c>
      <c r="D215" s="38">
        <v>4574</v>
      </c>
      <c r="E215" s="36">
        <v>4953</v>
      </c>
      <c r="F215" s="11">
        <v>850</v>
      </c>
      <c r="G215" s="27"/>
      <c r="H215" s="11"/>
      <c r="I215" s="11"/>
      <c r="J215" s="31">
        <v>2987</v>
      </c>
      <c r="K215" s="31">
        <v>2913</v>
      </c>
      <c r="L215" s="31">
        <v>2868</v>
      </c>
      <c r="M215" s="26"/>
      <c r="N215" s="17"/>
      <c r="O215" s="17">
        <v>3295</v>
      </c>
      <c r="P215" s="32">
        <v>3157</v>
      </c>
      <c r="Q215" s="32">
        <v>3350</v>
      </c>
      <c r="R215" s="17"/>
      <c r="S215" s="17"/>
      <c r="T215" s="17">
        <v>3165</v>
      </c>
      <c r="U215" s="32">
        <v>3152</v>
      </c>
      <c r="V215" s="11"/>
      <c r="W215" s="17"/>
      <c r="X215" s="7"/>
      <c r="Y215" s="13"/>
      <c r="Z215" s="13"/>
      <c r="AA215" s="13"/>
    </row>
    <row r="216" spans="1:27" ht="13.5" customHeight="1" thickTop="1" thickBot="1">
      <c r="A216">
        <v>185</v>
      </c>
      <c r="B216" s="14">
        <v>40825</v>
      </c>
      <c r="C216" s="15">
        <v>0</v>
      </c>
      <c r="D216" s="38">
        <v>4541</v>
      </c>
      <c r="E216" s="36">
        <v>4953</v>
      </c>
      <c r="F216" s="11">
        <v>850</v>
      </c>
      <c r="G216" s="27"/>
      <c r="H216" s="11"/>
      <c r="I216" s="11"/>
      <c r="J216" s="31">
        <v>2995</v>
      </c>
      <c r="K216" s="31">
        <v>2911</v>
      </c>
      <c r="L216" s="31">
        <v>2868</v>
      </c>
      <c r="M216" s="26"/>
      <c r="N216" s="17"/>
      <c r="O216" s="17">
        <v>3315</v>
      </c>
      <c r="P216" s="32">
        <v>3175</v>
      </c>
      <c r="Q216" s="32">
        <v>3367</v>
      </c>
      <c r="R216" s="17"/>
      <c r="S216" s="17"/>
      <c r="T216" s="17">
        <v>3182</v>
      </c>
      <c r="U216" s="32">
        <v>3165</v>
      </c>
      <c r="V216" s="11"/>
      <c r="W216" s="17"/>
      <c r="X216" s="7"/>
      <c r="Y216" s="13"/>
      <c r="Z216" s="13"/>
      <c r="AA216" s="13"/>
    </row>
    <row r="217" spans="1:27" ht="13.5" customHeight="1" thickTop="1" thickBot="1">
      <c r="A217">
        <v>184</v>
      </c>
      <c r="B217" s="14">
        <v>40826</v>
      </c>
      <c r="C217" s="15">
        <v>0</v>
      </c>
      <c r="D217" s="38">
        <v>4500</v>
      </c>
      <c r="E217" s="36">
        <v>4951</v>
      </c>
      <c r="F217" s="11">
        <v>850</v>
      </c>
      <c r="G217" s="27">
        <v>4740</v>
      </c>
      <c r="H217" s="20">
        <f>G217-E217</f>
        <v>-211</v>
      </c>
      <c r="I217" s="20"/>
      <c r="J217" s="31"/>
      <c r="K217" s="31">
        <v>2909</v>
      </c>
      <c r="L217" s="31">
        <v>2866</v>
      </c>
      <c r="M217" s="26">
        <v>5650</v>
      </c>
      <c r="N217" s="20">
        <f>M217-K217</f>
        <v>2741</v>
      </c>
      <c r="O217" s="17">
        <v>3300</v>
      </c>
      <c r="P217" s="32">
        <v>3153</v>
      </c>
      <c r="Q217" s="32">
        <v>3362</v>
      </c>
      <c r="R217" s="17">
        <v>4470</v>
      </c>
      <c r="S217" s="20">
        <f>R217-P217</f>
        <v>1317</v>
      </c>
      <c r="T217" s="17">
        <v>3187</v>
      </c>
      <c r="U217" s="32">
        <v>3170</v>
      </c>
      <c r="V217" s="11"/>
      <c r="W217" s="17">
        <v>5410</v>
      </c>
      <c r="X217" s="20">
        <f>W217-U217</f>
        <v>2240</v>
      </c>
      <c r="Y217" s="13"/>
      <c r="Z217" s="13"/>
      <c r="AA217" s="13"/>
    </row>
    <row r="218" spans="1:27" ht="13.5" customHeight="1" thickTop="1" thickBot="1">
      <c r="A218">
        <v>183</v>
      </c>
      <c r="B218" s="14">
        <v>40827</v>
      </c>
      <c r="C218" s="15">
        <v>0</v>
      </c>
      <c r="D218" s="38">
        <v>4482</v>
      </c>
      <c r="E218" s="38">
        <v>4950</v>
      </c>
      <c r="F218" s="11">
        <v>850</v>
      </c>
      <c r="G218" s="27"/>
      <c r="H218" s="11"/>
      <c r="I218" s="11"/>
      <c r="J218" s="31"/>
      <c r="K218" s="31">
        <v>2916</v>
      </c>
      <c r="L218" s="31">
        <v>2875</v>
      </c>
      <c r="M218" s="26"/>
      <c r="N218" s="17"/>
      <c r="O218" s="17">
        <v>3283</v>
      </c>
      <c r="P218" s="32">
        <v>3139</v>
      </c>
      <c r="Q218" s="32">
        <v>3357</v>
      </c>
      <c r="R218" s="17"/>
      <c r="S218" s="17"/>
      <c r="T218" s="17">
        <v>3184</v>
      </c>
      <c r="U218" s="32">
        <v>3165</v>
      </c>
      <c r="V218" s="11"/>
      <c r="W218" s="17"/>
      <c r="X218" s="17"/>
      <c r="Y218" s="13"/>
      <c r="Z218" s="13"/>
      <c r="AA218" s="13"/>
    </row>
    <row r="219" spans="1:27" ht="13.5" customHeight="1" thickTop="1" thickBot="1">
      <c r="A219">
        <v>182</v>
      </c>
      <c r="B219" s="14">
        <v>40828</v>
      </c>
      <c r="C219" s="15">
        <v>0</v>
      </c>
      <c r="D219" s="38">
        <v>4452</v>
      </c>
      <c r="E219" s="38">
        <v>4949</v>
      </c>
      <c r="F219" s="11">
        <v>850</v>
      </c>
      <c r="G219" s="27">
        <v>4410</v>
      </c>
      <c r="H219" s="20">
        <f>G219-E219</f>
        <v>-539</v>
      </c>
      <c r="I219" s="20"/>
      <c r="J219" s="31"/>
      <c r="K219" s="31">
        <v>2920</v>
      </c>
      <c r="L219" s="31">
        <v>2882</v>
      </c>
      <c r="M219" s="26">
        <v>5560</v>
      </c>
      <c r="N219" s="20">
        <f>M219-K219</f>
        <v>2640</v>
      </c>
      <c r="O219" s="17">
        <v>3273</v>
      </c>
      <c r="P219" s="32">
        <v>3127</v>
      </c>
      <c r="Q219" s="32">
        <v>3350</v>
      </c>
      <c r="R219" s="17">
        <v>4400</v>
      </c>
      <c r="S219" s="20">
        <f>R219-P219</f>
        <v>1273</v>
      </c>
      <c r="T219" s="17">
        <v>3176</v>
      </c>
      <c r="U219" s="32">
        <v>3157</v>
      </c>
      <c r="V219" s="11"/>
      <c r="W219" s="17">
        <v>5380</v>
      </c>
      <c r="X219" s="20">
        <f>W219-U219</f>
        <v>2223</v>
      </c>
      <c r="Y219" s="13"/>
      <c r="Z219" s="13"/>
      <c r="AA219" s="13"/>
    </row>
    <row r="220" spans="1:27" ht="13.5" customHeight="1" thickTop="1" thickBot="1">
      <c r="A220">
        <v>181</v>
      </c>
      <c r="B220" s="14">
        <v>40829</v>
      </c>
      <c r="C220" s="15">
        <v>0</v>
      </c>
      <c r="D220" s="38">
        <v>4423</v>
      </c>
      <c r="E220" s="38">
        <v>4949</v>
      </c>
      <c r="F220" s="11">
        <v>850</v>
      </c>
      <c r="G220" s="27"/>
      <c r="H220" s="11"/>
      <c r="I220" s="11"/>
      <c r="J220" s="31"/>
      <c r="K220" s="31">
        <v>2989</v>
      </c>
      <c r="L220" s="31">
        <v>2957</v>
      </c>
      <c r="M220" s="26"/>
      <c r="N220" s="17"/>
      <c r="O220" s="17">
        <v>3305</v>
      </c>
      <c r="P220" s="32">
        <v>3164</v>
      </c>
      <c r="Q220" s="32">
        <v>3359</v>
      </c>
      <c r="R220" s="17"/>
      <c r="S220" s="17"/>
      <c r="T220" s="17">
        <v>3175</v>
      </c>
      <c r="U220" s="32">
        <v>3160</v>
      </c>
      <c r="V220" s="11"/>
      <c r="W220" s="17"/>
      <c r="X220" s="17"/>
      <c r="Y220" s="13"/>
      <c r="Z220" s="13"/>
      <c r="AA220" s="13"/>
    </row>
    <row r="221" spans="1:27" ht="13.5" customHeight="1" thickTop="1" thickBot="1">
      <c r="A221">
        <v>180</v>
      </c>
      <c r="B221" s="14">
        <v>40830</v>
      </c>
      <c r="C221" s="15">
        <v>2.5</v>
      </c>
      <c r="D221" s="38">
        <v>4397</v>
      </c>
      <c r="E221" s="38">
        <v>4944</v>
      </c>
      <c r="F221" s="11">
        <v>850</v>
      </c>
      <c r="G221" s="27">
        <v>4400</v>
      </c>
      <c r="H221" s="20">
        <f>G221-E221</f>
        <v>-544</v>
      </c>
      <c r="I221" s="20"/>
      <c r="J221" s="31">
        <v>3083</v>
      </c>
      <c r="K221" s="31">
        <v>3004</v>
      </c>
      <c r="L221" s="31">
        <v>2975</v>
      </c>
      <c r="M221" s="26">
        <v>5460</v>
      </c>
      <c r="N221" s="20">
        <f>M221-K221</f>
        <v>2456</v>
      </c>
      <c r="O221" s="17">
        <v>3264</v>
      </c>
      <c r="P221" s="32">
        <v>3101</v>
      </c>
      <c r="Q221" s="32">
        <v>3350</v>
      </c>
      <c r="R221" s="17">
        <v>4500</v>
      </c>
      <c r="S221" s="20">
        <f>R221-P221</f>
        <v>1399</v>
      </c>
      <c r="T221" s="17">
        <v>3177</v>
      </c>
      <c r="U221" s="32">
        <v>3156</v>
      </c>
      <c r="V221" s="11"/>
      <c r="W221" s="17">
        <v>4350</v>
      </c>
      <c r="X221" s="20">
        <f>W221-U221</f>
        <v>1194</v>
      </c>
      <c r="Y221" s="13"/>
      <c r="Z221" s="13"/>
      <c r="AA221" s="13"/>
    </row>
    <row r="222" spans="1:27" ht="13.5" customHeight="1" thickTop="1" thickBot="1">
      <c r="A222">
        <v>179</v>
      </c>
      <c r="B222" s="14">
        <v>40831</v>
      </c>
      <c r="C222" s="15">
        <v>9.5</v>
      </c>
      <c r="D222" s="38">
        <v>4386</v>
      </c>
      <c r="E222" s="38">
        <v>4939</v>
      </c>
      <c r="F222" s="11">
        <v>850</v>
      </c>
      <c r="G222" s="27"/>
      <c r="H222" s="11"/>
      <c r="I222" s="11"/>
      <c r="J222" s="31">
        <v>3085</v>
      </c>
      <c r="K222" s="31">
        <v>3003</v>
      </c>
      <c r="L222" s="31">
        <v>2973</v>
      </c>
      <c r="M222" s="26"/>
      <c r="N222" s="17"/>
      <c r="O222" s="17">
        <v>3205</v>
      </c>
      <c r="P222" s="32">
        <v>3044</v>
      </c>
      <c r="Q222" s="32">
        <v>3324</v>
      </c>
      <c r="R222" s="17"/>
      <c r="S222" s="17"/>
      <c r="T222" s="7"/>
      <c r="U222" s="32">
        <v>3133</v>
      </c>
      <c r="V222" s="11"/>
      <c r="W222" s="17"/>
      <c r="X222" s="7"/>
      <c r="Y222" s="13"/>
      <c r="Z222" s="13"/>
      <c r="AA222" s="13"/>
    </row>
    <row r="223" spans="1:27" ht="13.5" customHeight="1" thickTop="1" thickBot="1">
      <c r="A223">
        <v>178</v>
      </c>
      <c r="B223" s="14">
        <v>40832</v>
      </c>
      <c r="C223" s="15">
        <v>4</v>
      </c>
      <c r="D223" s="38">
        <v>4402</v>
      </c>
      <c r="E223" s="38">
        <v>4936</v>
      </c>
      <c r="F223" s="11">
        <v>850</v>
      </c>
      <c r="G223" s="27"/>
      <c r="H223" s="11"/>
      <c r="I223" s="11"/>
      <c r="J223" s="31">
        <v>3084</v>
      </c>
      <c r="K223" s="31">
        <v>3001</v>
      </c>
      <c r="L223" s="31">
        <v>2971</v>
      </c>
      <c r="M223" s="26"/>
      <c r="N223" s="17"/>
      <c r="O223" s="17">
        <v>3158</v>
      </c>
      <c r="P223" s="32">
        <v>2996</v>
      </c>
      <c r="Q223" s="32">
        <v>3291</v>
      </c>
      <c r="R223" s="17"/>
      <c r="S223" s="17"/>
      <c r="T223" s="7"/>
      <c r="U223" s="32">
        <v>3103</v>
      </c>
      <c r="V223" s="11"/>
      <c r="W223" s="17"/>
      <c r="X223" s="7"/>
      <c r="Y223" s="13"/>
      <c r="Z223" s="13"/>
      <c r="AA223" s="13"/>
    </row>
    <row r="224" spans="1:27" ht="13.5" customHeight="1" thickTop="1" thickBot="1">
      <c r="A224">
        <v>177</v>
      </c>
      <c r="B224" s="14">
        <v>40833</v>
      </c>
      <c r="C224" s="15">
        <v>0</v>
      </c>
      <c r="D224" s="38">
        <v>4408</v>
      </c>
      <c r="E224" s="38">
        <v>4932</v>
      </c>
      <c r="F224" s="11">
        <v>850</v>
      </c>
      <c r="G224" s="27">
        <v>4390</v>
      </c>
      <c r="H224" s="20">
        <f>G224-E224</f>
        <v>-542</v>
      </c>
      <c r="I224" s="20"/>
      <c r="J224" s="31">
        <v>3081</v>
      </c>
      <c r="K224" s="31">
        <v>2999</v>
      </c>
      <c r="L224" s="31">
        <v>2971</v>
      </c>
      <c r="M224" s="26">
        <v>5470</v>
      </c>
      <c r="N224" s="20">
        <f>M224-K224</f>
        <v>2471</v>
      </c>
      <c r="O224" s="17">
        <v>3115</v>
      </c>
      <c r="P224" s="32">
        <v>2952</v>
      </c>
      <c r="Q224" s="32">
        <v>3256</v>
      </c>
      <c r="R224" s="17">
        <v>4350</v>
      </c>
      <c r="S224" s="20">
        <f>R224-P224</f>
        <v>1398</v>
      </c>
      <c r="T224" s="7"/>
      <c r="U224" s="32">
        <v>3067</v>
      </c>
      <c r="V224" s="11"/>
      <c r="W224" s="17">
        <v>5380</v>
      </c>
      <c r="X224" s="20">
        <f>W224-U224</f>
        <v>2313</v>
      </c>
      <c r="Y224" s="13"/>
      <c r="Z224" s="13"/>
      <c r="AA224" s="13"/>
    </row>
    <row r="225" spans="1:27" ht="13.5" customHeight="1" thickTop="1" thickBot="1">
      <c r="A225">
        <v>176</v>
      </c>
      <c r="B225" s="14">
        <v>40834</v>
      </c>
      <c r="C225" s="15">
        <v>0</v>
      </c>
      <c r="D225" s="38">
        <v>4397</v>
      </c>
      <c r="E225" s="38">
        <v>4926</v>
      </c>
      <c r="F225" s="11">
        <v>850</v>
      </c>
      <c r="G225" s="27"/>
      <c r="H225" s="11"/>
      <c r="I225" s="11"/>
      <c r="J225" s="31">
        <v>3077</v>
      </c>
      <c r="K225" s="31">
        <v>2994</v>
      </c>
      <c r="L225" s="31">
        <v>2966</v>
      </c>
      <c r="M225" s="26"/>
      <c r="N225" s="17"/>
      <c r="O225" s="17">
        <v>3074</v>
      </c>
      <c r="P225" s="32">
        <v>2910</v>
      </c>
      <c r="Q225" s="32">
        <v>3219</v>
      </c>
      <c r="R225" s="17"/>
      <c r="S225" s="17"/>
      <c r="T225" s="7"/>
      <c r="U225" s="32">
        <v>3035</v>
      </c>
      <c r="V225" s="11"/>
      <c r="W225" s="17"/>
      <c r="X225" s="17"/>
      <c r="Y225" s="13"/>
      <c r="Z225" s="13"/>
      <c r="AA225" s="13"/>
    </row>
    <row r="226" spans="1:27" ht="13.5" customHeight="1" thickTop="1" thickBot="1">
      <c r="A226">
        <v>175</v>
      </c>
      <c r="B226" s="14">
        <v>40835</v>
      </c>
      <c r="C226" s="15">
        <v>0</v>
      </c>
      <c r="D226" s="38">
        <v>4379</v>
      </c>
      <c r="E226" s="38">
        <v>4919</v>
      </c>
      <c r="F226" s="11">
        <v>850</v>
      </c>
      <c r="G226" s="27">
        <v>4250</v>
      </c>
      <c r="H226" s="20">
        <f>G226-E226</f>
        <v>-669</v>
      </c>
      <c r="I226" s="20"/>
      <c r="J226" s="31">
        <v>3130</v>
      </c>
      <c r="K226" s="31">
        <v>3056</v>
      </c>
      <c r="L226" s="31">
        <v>3033</v>
      </c>
      <c r="M226" s="26">
        <v>5370</v>
      </c>
      <c r="N226" s="20">
        <f>M226-K226</f>
        <v>2314</v>
      </c>
      <c r="O226" s="17">
        <v>3140</v>
      </c>
      <c r="P226" s="32">
        <v>2989</v>
      </c>
      <c r="Q226" s="32">
        <v>3205</v>
      </c>
      <c r="R226" s="17">
        <v>4190</v>
      </c>
      <c r="S226" s="20">
        <f>R226-P226</f>
        <v>1201</v>
      </c>
      <c r="T226" s="7"/>
      <c r="U226" s="32">
        <v>2999</v>
      </c>
      <c r="V226" s="11"/>
      <c r="W226" s="17">
        <v>5310</v>
      </c>
      <c r="X226" s="20">
        <f>W226-U226</f>
        <v>2311</v>
      </c>
      <c r="Y226" s="13"/>
      <c r="Z226" s="13"/>
      <c r="AA226" s="13"/>
    </row>
    <row r="227" spans="1:27" ht="13.5" customHeight="1" thickTop="1" thickBot="1">
      <c r="A227">
        <v>174</v>
      </c>
      <c r="B227" s="14">
        <v>40836</v>
      </c>
      <c r="C227" s="15">
        <v>0</v>
      </c>
      <c r="D227" s="38">
        <v>4366</v>
      </c>
      <c r="E227" s="38">
        <v>4910</v>
      </c>
      <c r="F227" s="11">
        <v>850</v>
      </c>
      <c r="G227" s="27"/>
      <c r="H227" s="11"/>
      <c r="I227" s="11"/>
      <c r="J227" s="31">
        <v>3192</v>
      </c>
      <c r="K227" s="31">
        <v>3119</v>
      </c>
      <c r="L227" s="31">
        <v>3102</v>
      </c>
      <c r="M227" s="26"/>
      <c r="N227" s="17"/>
      <c r="O227" s="17">
        <v>3181</v>
      </c>
      <c r="P227" s="32">
        <v>3023</v>
      </c>
      <c r="Q227" s="32">
        <v>3226</v>
      </c>
      <c r="R227" s="17"/>
      <c r="S227" s="17"/>
      <c r="T227" s="7"/>
      <c r="U227" s="32">
        <v>3018</v>
      </c>
      <c r="V227" s="11"/>
      <c r="W227" s="17"/>
      <c r="X227" s="17"/>
      <c r="Y227" s="13"/>
      <c r="Z227" s="13"/>
      <c r="AA227" s="13"/>
    </row>
    <row r="228" spans="1:27" ht="13.5" customHeight="1" thickTop="1" thickBot="1">
      <c r="A228">
        <v>173</v>
      </c>
      <c r="B228" s="14">
        <v>40837</v>
      </c>
      <c r="C228" s="15">
        <v>0.5</v>
      </c>
      <c r="D228" s="38">
        <v>4380</v>
      </c>
      <c r="E228" s="38">
        <v>4902</v>
      </c>
      <c r="F228" s="11">
        <v>850</v>
      </c>
      <c r="G228" s="27">
        <v>4280</v>
      </c>
      <c r="H228" s="20">
        <f>G228-E228</f>
        <v>-622</v>
      </c>
      <c r="I228" s="20"/>
      <c r="J228" s="31">
        <v>3135</v>
      </c>
      <c r="K228" s="31">
        <v>3043</v>
      </c>
      <c r="L228" s="31">
        <v>3020</v>
      </c>
      <c r="M228" s="26">
        <v>5250</v>
      </c>
      <c r="N228" s="20">
        <f>M228-K228</f>
        <v>2207</v>
      </c>
      <c r="O228" s="17">
        <v>3162</v>
      </c>
      <c r="P228" s="32">
        <v>2998</v>
      </c>
      <c r="Q228" s="32">
        <v>3221</v>
      </c>
      <c r="R228" s="17">
        <v>4130</v>
      </c>
      <c r="S228" s="20">
        <f>R228-P228</f>
        <v>1132</v>
      </c>
      <c r="T228" s="7"/>
      <c r="U228" s="32">
        <v>3025</v>
      </c>
      <c r="V228" s="11"/>
      <c r="W228" s="17">
        <v>5300</v>
      </c>
      <c r="X228" s="20">
        <f>W228-U228</f>
        <v>2275</v>
      </c>
      <c r="Y228" s="13"/>
      <c r="Z228" s="13"/>
      <c r="AA228" s="13"/>
    </row>
    <row r="229" spans="1:27" ht="13.5" customHeight="1" thickTop="1" thickBot="1">
      <c r="A229">
        <v>172</v>
      </c>
      <c r="B229" s="14">
        <v>40838</v>
      </c>
      <c r="C229" s="18">
        <v>25</v>
      </c>
      <c r="D229" s="38">
        <v>4356</v>
      </c>
      <c r="E229" s="38">
        <v>4894</v>
      </c>
      <c r="F229" s="11">
        <v>850</v>
      </c>
      <c r="G229" s="27"/>
      <c r="H229" s="11"/>
      <c r="I229" s="11"/>
      <c r="J229" s="31">
        <v>3057</v>
      </c>
      <c r="K229" s="31">
        <v>2960</v>
      </c>
      <c r="L229" s="31">
        <v>2929</v>
      </c>
      <c r="M229" s="26"/>
      <c r="N229" s="17"/>
      <c r="O229" s="17">
        <v>3145</v>
      </c>
      <c r="P229" s="32">
        <v>2980</v>
      </c>
      <c r="Q229" s="32">
        <v>3213</v>
      </c>
      <c r="R229" s="17"/>
      <c r="S229" s="17"/>
      <c r="T229" s="7"/>
      <c r="U229" s="32">
        <v>3014</v>
      </c>
      <c r="V229" s="11"/>
      <c r="W229" s="17"/>
      <c r="X229" s="7"/>
      <c r="Y229" s="13"/>
      <c r="Z229" s="13"/>
      <c r="AA229" s="13"/>
    </row>
    <row r="230" spans="1:27" ht="13.5" customHeight="1" thickTop="1" thickBot="1">
      <c r="A230">
        <v>171</v>
      </c>
      <c r="B230" s="14">
        <v>40839</v>
      </c>
      <c r="C230" s="15">
        <v>0</v>
      </c>
      <c r="D230" s="38">
        <v>4447</v>
      </c>
      <c r="E230" s="40">
        <v>4456</v>
      </c>
      <c r="F230" s="11">
        <v>850</v>
      </c>
      <c r="G230" s="27"/>
      <c r="H230" s="11"/>
      <c r="I230" s="11"/>
      <c r="J230" s="31">
        <v>3039</v>
      </c>
      <c r="K230" s="31">
        <v>2953</v>
      </c>
      <c r="L230" s="31">
        <v>2921</v>
      </c>
      <c r="M230" s="26"/>
      <c r="N230" s="17"/>
      <c r="O230" s="17">
        <v>3145</v>
      </c>
      <c r="P230" s="32">
        <v>2979</v>
      </c>
      <c r="Q230" s="32">
        <v>3214</v>
      </c>
      <c r="R230" s="17"/>
      <c r="S230" s="17"/>
      <c r="T230" s="7"/>
      <c r="U230" s="32">
        <v>3019</v>
      </c>
      <c r="V230" s="11"/>
      <c r="W230" s="17"/>
      <c r="X230" s="7"/>
      <c r="Y230" s="13"/>
      <c r="Z230" s="13"/>
      <c r="AA230" s="13"/>
    </row>
    <row r="231" spans="1:27" ht="13.5" customHeight="1" thickTop="1" thickBot="1">
      <c r="A231">
        <v>170</v>
      </c>
      <c r="B231" s="14">
        <v>40840</v>
      </c>
      <c r="C231" s="15">
        <v>5</v>
      </c>
      <c r="D231" s="38">
        <v>4406</v>
      </c>
      <c r="E231" s="38">
        <v>4188</v>
      </c>
      <c r="F231" s="11">
        <v>850</v>
      </c>
      <c r="G231" s="27">
        <v>4260</v>
      </c>
      <c r="H231" s="20">
        <f>G231-E231</f>
        <v>72</v>
      </c>
      <c r="I231" s="20"/>
      <c r="J231" s="31">
        <v>3009</v>
      </c>
      <c r="K231" s="31">
        <v>2913</v>
      </c>
      <c r="L231" s="31">
        <v>2881</v>
      </c>
      <c r="M231" s="26">
        <v>5120</v>
      </c>
      <c r="N231" s="20">
        <f>M231-K231</f>
        <v>2207</v>
      </c>
      <c r="O231" s="17">
        <v>3134</v>
      </c>
      <c r="P231" s="32">
        <v>2966</v>
      </c>
      <c r="Q231" s="32">
        <v>3206</v>
      </c>
      <c r="R231" s="17">
        <v>4260</v>
      </c>
      <c r="S231" s="20">
        <f>R231-P231</f>
        <v>1294</v>
      </c>
      <c r="T231" s="7"/>
      <c r="U231" s="32">
        <v>3005</v>
      </c>
      <c r="V231" s="11"/>
      <c r="W231" s="17">
        <v>5370</v>
      </c>
      <c r="X231" s="20">
        <f>W231-U231</f>
        <v>2365</v>
      </c>
      <c r="Y231" s="13"/>
      <c r="Z231" s="13"/>
      <c r="AA231" s="13"/>
    </row>
    <row r="232" spans="1:27" ht="13.5" customHeight="1" thickTop="1" thickBot="1">
      <c r="A232">
        <v>169</v>
      </c>
      <c r="B232" s="14">
        <v>40841</v>
      </c>
      <c r="C232" s="15">
        <v>0.5</v>
      </c>
      <c r="D232" s="38">
        <v>4359</v>
      </c>
      <c r="E232" s="38">
        <v>4245</v>
      </c>
      <c r="F232" s="11">
        <v>850</v>
      </c>
      <c r="G232" s="27"/>
      <c r="H232" s="11"/>
      <c r="I232" s="11"/>
      <c r="J232" s="31">
        <v>2991</v>
      </c>
      <c r="K232" s="31">
        <v>2901</v>
      </c>
      <c r="L232" s="31">
        <v>2867</v>
      </c>
      <c r="M232" s="26"/>
      <c r="N232" s="17"/>
      <c r="O232" s="17">
        <v>3123</v>
      </c>
      <c r="P232" s="32">
        <v>2955</v>
      </c>
      <c r="Q232" s="32">
        <v>3197</v>
      </c>
      <c r="R232" s="17"/>
      <c r="S232" s="17"/>
      <c r="T232" s="7"/>
      <c r="U232" s="32">
        <v>2996</v>
      </c>
      <c r="V232" s="11"/>
      <c r="W232" s="17"/>
      <c r="X232" s="17"/>
      <c r="Y232" s="13"/>
      <c r="Z232" s="13"/>
      <c r="AA232" s="13"/>
    </row>
    <row r="233" spans="1:27" ht="13.5" customHeight="1" thickTop="1" thickBot="1">
      <c r="A233">
        <v>168</v>
      </c>
      <c r="B233" s="14">
        <v>40842</v>
      </c>
      <c r="C233" s="15">
        <v>0</v>
      </c>
      <c r="D233" s="36">
        <v>4318</v>
      </c>
      <c r="E233" s="36">
        <v>4072</v>
      </c>
      <c r="F233" s="11">
        <v>850</v>
      </c>
      <c r="G233" s="27">
        <v>4220</v>
      </c>
      <c r="H233" s="20">
        <f>G233-E233</f>
        <v>148</v>
      </c>
      <c r="I233" s="20"/>
      <c r="J233" s="31">
        <v>2999</v>
      </c>
      <c r="K233" s="31">
        <v>2915</v>
      </c>
      <c r="L233" s="31">
        <v>2880</v>
      </c>
      <c r="M233" s="26">
        <v>5120</v>
      </c>
      <c r="N233" s="20">
        <f>M233-K233</f>
        <v>2205</v>
      </c>
      <c r="O233" s="17">
        <v>3114</v>
      </c>
      <c r="P233" s="32">
        <v>2944</v>
      </c>
      <c r="Q233" s="32">
        <v>3186</v>
      </c>
      <c r="R233" s="17">
        <v>4190</v>
      </c>
      <c r="S233" s="20">
        <f>R233-P233</f>
        <v>1246</v>
      </c>
      <c r="T233" s="17">
        <v>2991</v>
      </c>
      <c r="U233" s="32">
        <v>2988</v>
      </c>
      <c r="V233" s="11"/>
      <c r="W233" s="17">
        <v>5350</v>
      </c>
      <c r="X233" s="20">
        <f>W233-U233</f>
        <v>2362</v>
      </c>
      <c r="Y233" s="13"/>
      <c r="Z233" s="13"/>
      <c r="AA233" s="13"/>
    </row>
    <row r="234" spans="1:27" ht="13.5" customHeight="1" thickTop="1" thickBot="1">
      <c r="A234">
        <v>167</v>
      </c>
      <c r="B234" s="14">
        <v>40843</v>
      </c>
      <c r="C234" s="15">
        <v>0</v>
      </c>
      <c r="D234" s="36">
        <v>4271</v>
      </c>
      <c r="E234" s="36">
        <v>4027</v>
      </c>
      <c r="F234" s="11">
        <v>850</v>
      </c>
      <c r="G234" s="27"/>
      <c r="H234" s="11"/>
      <c r="I234" s="11"/>
      <c r="J234" s="31">
        <v>2998</v>
      </c>
      <c r="K234" s="31">
        <v>2910</v>
      </c>
      <c r="L234" s="31">
        <v>2877</v>
      </c>
      <c r="M234" s="26"/>
      <c r="N234" s="17"/>
      <c r="O234" s="17">
        <v>3103</v>
      </c>
      <c r="P234" s="32">
        <v>2932</v>
      </c>
      <c r="Q234" s="32">
        <v>3175</v>
      </c>
      <c r="R234" s="17"/>
      <c r="S234" s="17"/>
      <c r="T234" s="17">
        <v>2998</v>
      </c>
      <c r="U234" s="32">
        <v>2973</v>
      </c>
      <c r="V234" s="11"/>
      <c r="W234" s="17"/>
      <c r="X234" s="17"/>
      <c r="Y234" s="13"/>
      <c r="Z234" s="13"/>
      <c r="AA234" s="13"/>
    </row>
    <row r="235" spans="1:27" ht="13.5" customHeight="1" thickTop="1" thickBot="1">
      <c r="A235">
        <v>166</v>
      </c>
      <c r="B235" s="14">
        <v>40844</v>
      </c>
      <c r="C235" s="15">
        <v>0</v>
      </c>
      <c r="D235" s="36">
        <v>4225</v>
      </c>
      <c r="E235" s="36">
        <v>4080</v>
      </c>
      <c r="F235" s="11">
        <v>850</v>
      </c>
      <c r="G235" s="27">
        <v>4150</v>
      </c>
      <c r="H235" s="20">
        <f>G235-E235</f>
        <v>70</v>
      </c>
      <c r="I235" s="20"/>
      <c r="J235" s="31">
        <v>2983</v>
      </c>
      <c r="K235" s="31">
        <v>2892</v>
      </c>
      <c r="L235" s="31">
        <v>2857</v>
      </c>
      <c r="M235" s="26">
        <v>4950</v>
      </c>
      <c r="N235" s="20">
        <f>M235-K235</f>
        <v>2058</v>
      </c>
      <c r="O235" s="17">
        <v>3092</v>
      </c>
      <c r="P235" s="32">
        <v>2919</v>
      </c>
      <c r="Q235" s="32">
        <v>3164</v>
      </c>
      <c r="R235" s="17">
        <v>4100</v>
      </c>
      <c r="S235" s="20">
        <f>R235-P235</f>
        <v>1181</v>
      </c>
      <c r="T235" s="17">
        <v>2986</v>
      </c>
      <c r="U235" s="32">
        <v>2960</v>
      </c>
      <c r="V235" s="11"/>
      <c r="W235" s="17">
        <v>5280</v>
      </c>
      <c r="X235" s="20">
        <f>W235-U235</f>
        <v>2320</v>
      </c>
      <c r="Y235" s="13"/>
      <c r="Z235" s="13"/>
      <c r="AA235" s="13"/>
    </row>
    <row r="236" spans="1:27" ht="13.5" customHeight="1" thickTop="1" thickBot="1">
      <c r="A236">
        <v>165</v>
      </c>
      <c r="B236" s="14">
        <v>40845</v>
      </c>
      <c r="C236" s="15">
        <v>0</v>
      </c>
      <c r="D236" s="36">
        <v>4199</v>
      </c>
      <c r="E236" s="36">
        <v>4130</v>
      </c>
      <c r="F236" s="11">
        <v>850</v>
      </c>
      <c r="G236" s="27"/>
      <c r="H236" s="41"/>
      <c r="I236" s="41"/>
      <c r="J236" s="31">
        <v>2957</v>
      </c>
      <c r="K236" s="31">
        <v>2873</v>
      </c>
      <c r="L236" s="31">
        <v>2838</v>
      </c>
      <c r="M236" s="26"/>
      <c r="N236" s="17"/>
      <c r="O236" s="17">
        <v>3133</v>
      </c>
      <c r="P236" s="32">
        <v>2968</v>
      </c>
      <c r="Q236" s="32">
        <v>3177</v>
      </c>
      <c r="R236" s="17"/>
      <c r="S236" s="17"/>
      <c r="T236" s="17">
        <v>2987</v>
      </c>
      <c r="U236" s="32">
        <v>2964</v>
      </c>
      <c r="V236" s="11"/>
      <c r="W236" s="17"/>
      <c r="X236" s="7"/>
      <c r="Y236" s="13"/>
      <c r="Z236" s="13"/>
      <c r="AA236" s="13"/>
    </row>
    <row r="237" spans="1:27" ht="13.5" customHeight="1" thickTop="1" thickBot="1">
      <c r="A237">
        <v>164</v>
      </c>
      <c r="B237" s="14">
        <v>40846</v>
      </c>
      <c r="C237" s="15">
        <v>0.5</v>
      </c>
      <c r="D237" s="36">
        <v>4201</v>
      </c>
      <c r="E237" s="36">
        <v>4174</v>
      </c>
      <c r="F237" s="11">
        <v>850</v>
      </c>
      <c r="G237" s="27"/>
      <c r="H237" s="41"/>
      <c r="I237" s="41"/>
      <c r="J237" s="31">
        <v>2923</v>
      </c>
      <c r="K237" s="31">
        <v>2845</v>
      </c>
      <c r="L237" s="31">
        <v>2807</v>
      </c>
      <c r="M237" s="26"/>
      <c r="N237" s="17"/>
      <c r="O237" s="17">
        <v>3162</v>
      </c>
      <c r="P237" s="32">
        <v>2990</v>
      </c>
      <c r="Q237" s="32">
        <v>3197</v>
      </c>
      <c r="R237" s="17"/>
      <c r="S237" s="17"/>
      <c r="T237" s="17">
        <v>3002</v>
      </c>
      <c r="U237" s="32">
        <v>2980</v>
      </c>
      <c r="V237" s="11"/>
      <c r="W237" s="17"/>
      <c r="X237" s="7"/>
      <c r="Y237" s="13"/>
      <c r="Z237" s="13"/>
      <c r="AA237" s="13"/>
    </row>
    <row r="238" spans="1:27" ht="13.5" customHeight="1" thickTop="1" thickBot="1">
      <c r="A238">
        <v>163</v>
      </c>
      <c r="B238" s="14">
        <v>40847</v>
      </c>
      <c r="C238" s="15">
        <v>4</v>
      </c>
      <c r="D238" s="36">
        <v>4232</v>
      </c>
      <c r="E238" s="36">
        <v>4214</v>
      </c>
      <c r="F238" s="11">
        <v>850</v>
      </c>
      <c r="G238" s="27">
        <v>4250</v>
      </c>
      <c r="H238" s="20">
        <f>G238-E238</f>
        <v>36</v>
      </c>
      <c r="I238" s="20"/>
      <c r="J238" s="31">
        <v>2897</v>
      </c>
      <c r="K238" s="31">
        <v>2813</v>
      </c>
      <c r="L238" s="31">
        <v>2772</v>
      </c>
      <c r="M238" s="26">
        <v>4930</v>
      </c>
      <c r="N238" s="20">
        <f>M238-K238</f>
        <v>2117</v>
      </c>
      <c r="O238" s="17">
        <v>3187</v>
      </c>
      <c r="P238" s="32">
        <v>3014</v>
      </c>
      <c r="Q238" s="32">
        <v>3217</v>
      </c>
      <c r="R238" s="17">
        <v>4100</v>
      </c>
      <c r="S238" s="20">
        <f>R238-P238</f>
        <v>1086</v>
      </c>
      <c r="T238" s="17">
        <v>3020</v>
      </c>
      <c r="U238" s="32">
        <v>3001</v>
      </c>
      <c r="V238" s="11"/>
      <c r="W238" s="17">
        <v>5290</v>
      </c>
      <c r="X238" s="20">
        <f>W238-U238</f>
        <v>2289</v>
      </c>
      <c r="Y238" s="13"/>
      <c r="Z238" s="13"/>
      <c r="AA238" s="13"/>
    </row>
    <row r="239" spans="1:27" ht="13.5" customHeight="1" thickTop="1" thickBot="1">
      <c r="A239">
        <v>162</v>
      </c>
      <c r="B239" s="14">
        <v>40848</v>
      </c>
      <c r="C239" s="15">
        <v>0</v>
      </c>
      <c r="D239" s="36">
        <v>4258</v>
      </c>
      <c r="E239" s="36">
        <v>4251</v>
      </c>
      <c r="F239" s="11">
        <v>850</v>
      </c>
      <c r="G239" s="27"/>
      <c r="H239" s="11"/>
      <c r="I239" s="11"/>
      <c r="J239" s="31">
        <v>2934</v>
      </c>
      <c r="K239" s="31">
        <v>2858</v>
      </c>
      <c r="L239" s="31">
        <v>2823</v>
      </c>
      <c r="M239" s="26"/>
      <c r="N239" s="17"/>
      <c r="O239" s="17">
        <v>3212</v>
      </c>
      <c r="P239" s="32">
        <v>3037</v>
      </c>
      <c r="Q239" s="32">
        <v>3237</v>
      </c>
      <c r="R239" s="17"/>
      <c r="S239" s="17"/>
      <c r="T239" s="17">
        <v>3036</v>
      </c>
      <c r="U239" s="32">
        <v>3025</v>
      </c>
      <c r="V239" s="11"/>
      <c r="W239" s="17"/>
      <c r="X239" s="17"/>
      <c r="Y239" s="13"/>
      <c r="Z239" s="13"/>
      <c r="AA239" s="13"/>
    </row>
    <row r="240" spans="1:27" ht="13.5" customHeight="1" thickTop="1" thickBot="1">
      <c r="A240">
        <v>161</v>
      </c>
      <c r="B240" s="14">
        <v>40849</v>
      </c>
      <c r="C240" s="15">
        <v>0</v>
      </c>
      <c r="D240" s="36">
        <v>4281</v>
      </c>
      <c r="E240" s="36">
        <v>4283</v>
      </c>
      <c r="F240" s="11">
        <v>850</v>
      </c>
      <c r="G240" s="27">
        <v>4110</v>
      </c>
      <c r="H240" s="20">
        <f>G240-E240</f>
        <v>-173</v>
      </c>
      <c r="I240" s="20"/>
      <c r="J240" s="31">
        <v>2983</v>
      </c>
      <c r="K240" s="31">
        <v>2907</v>
      </c>
      <c r="L240" s="31">
        <v>2876</v>
      </c>
      <c r="M240" s="26">
        <v>4830</v>
      </c>
      <c r="N240" s="20">
        <f>M240-K240</f>
        <v>1923</v>
      </c>
      <c r="O240" s="17">
        <v>3237</v>
      </c>
      <c r="P240" s="32">
        <v>3059</v>
      </c>
      <c r="Q240" s="32"/>
      <c r="R240" s="17">
        <v>5000</v>
      </c>
      <c r="S240" s="20">
        <f>R240-P240</f>
        <v>1941</v>
      </c>
      <c r="T240" s="17">
        <v>3036</v>
      </c>
      <c r="U240" s="32">
        <v>3039</v>
      </c>
      <c r="V240" s="11"/>
      <c r="W240" s="17">
        <v>5250</v>
      </c>
      <c r="X240" s="20">
        <f>W240-U240</f>
        <v>2211</v>
      </c>
      <c r="Y240" s="13"/>
      <c r="Z240" s="13"/>
      <c r="AA240" s="13"/>
    </row>
    <row r="241" spans="1:27" ht="13.5" customHeight="1" thickTop="1" thickBot="1">
      <c r="A241">
        <v>160</v>
      </c>
      <c r="B241" s="14">
        <v>40850</v>
      </c>
      <c r="C241" s="15">
        <v>0</v>
      </c>
      <c r="D241" s="36">
        <v>4318</v>
      </c>
      <c r="E241" s="36">
        <v>4313</v>
      </c>
      <c r="F241" s="11">
        <v>850</v>
      </c>
      <c r="G241" s="27"/>
      <c r="H241" s="11"/>
      <c r="I241" s="11"/>
      <c r="J241" s="31">
        <v>3035</v>
      </c>
      <c r="K241" s="31">
        <v>2958</v>
      </c>
      <c r="L241" s="31">
        <v>2932</v>
      </c>
      <c r="M241" s="26"/>
      <c r="N241" s="17"/>
      <c r="O241" s="17">
        <v>3211</v>
      </c>
      <c r="P241" s="32">
        <v>3026</v>
      </c>
      <c r="Q241" s="32">
        <v>3248</v>
      </c>
      <c r="R241" s="17"/>
      <c r="S241" s="17"/>
      <c r="T241" s="17">
        <v>3062</v>
      </c>
      <c r="U241" s="32">
        <v>3047</v>
      </c>
      <c r="V241" s="11"/>
      <c r="W241" s="17"/>
      <c r="X241" s="17"/>
      <c r="Y241" s="13"/>
      <c r="Z241" s="13"/>
      <c r="AA241" s="13"/>
    </row>
    <row r="242" spans="1:27" ht="13.5" customHeight="1" thickTop="1" thickBot="1">
      <c r="A242">
        <v>159</v>
      </c>
      <c r="B242" s="14">
        <v>40851</v>
      </c>
      <c r="C242" s="15">
        <v>0</v>
      </c>
      <c r="D242" s="36">
        <v>4355</v>
      </c>
      <c r="E242" s="36">
        <v>4340</v>
      </c>
      <c r="F242" s="11">
        <v>850</v>
      </c>
      <c r="G242" s="27">
        <v>4080</v>
      </c>
      <c r="H242" s="20">
        <f>G242-E242</f>
        <v>-260</v>
      </c>
      <c r="I242" s="20"/>
      <c r="J242" s="31">
        <v>3089</v>
      </c>
      <c r="K242" s="31">
        <v>3012</v>
      </c>
      <c r="L242" s="31">
        <v>2990</v>
      </c>
      <c r="M242" s="26">
        <v>4640</v>
      </c>
      <c r="N242" s="20">
        <f>M242-K242</f>
        <v>1628</v>
      </c>
      <c r="O242" s="17">
        <v>3198</v>
      </c>
      <c r="P242" s="32">
        <v>3006</v>
      </c>
      <c r="Q242" s="32">
        <v>3236</v>
      </c>
      <c r="R242" s="17">
        <v>3940</v>
      </c>
      <c r="S242" s="20">
        <f>R242-P242</f>
        <v>934</v>
      </c>
      <c r="T242" s="17">
        <v>3034</v>
      </c>
      <c r="U242" s="32">
        <v>3039</v>
      </c>
      <c r="V242" s="11"/>
      <c r="W242" s="17">
        <v>5210</v>
      </c>
      <c r="X242" s="20">
        <f>W242-U242</f>
        <v>2171</v>
      </c>
      <c r="Y242" s="13"/>
      <c r="Z242" s="13"/>
      <c r="AA242" s="13"/>
    </row>
    <row r="243" spans="1:27" ht="13.5" customHeight="1" thickTop="1" thickBot="1">
      <c r="A243">
        <v>158</v>
      </c>
      <c r="B243" s="14">
        <v>40852</v>
      </c>
      <c r="C243" s="15">
        <v>0</v>
      </c>
      <c r="D243" s="36">
        <v>4390</v>
      </c>
      <c r="E243" s="36">
        <v>4123</v>
      </c>
      <c r="F243" s="11">
        <v>850</v>
      </c>
      <c r="G243" s="27"/>
      <c r="H243" s="11"/>
      <c r="I243" s="11"/>
      <c r="J243" s="31">
        <v>3112</v>
      </c>
      <c r="K243" s="31">
        <v>3029</v>
      </c>
      <c r="L243" s="31">
        <v>3009</v>
      </c>
      <c r="M243" s="26"/>
      <c r="N243" s="17"/>
      <c r="O243" s="17">
        <v>3174</v>
      </c>
      <c r="P243" s="32">
        <v>2989</v>
      </c>
      <c r="Q243" s="32">
        <v>3225</v>
      </c>
      <c r="R243" s="17"/>
      <c r="S243" s="17"/>
      <c r="T243" s="17">
        <v>3043</v>
      </c>
      <c r="U243" s="32">
        <v>3029</v>
      </c>
      <c r="V243" s="11"/>
      <c r="W243" s="17"/>
      <c r="X243" s="7"/>
      <c r="Y243" s="13"/>
      <c r="Z243" s="13"/>
      <c r="AA243" s="13"/>
    </row>
    <row r="244" spans="1:27" ht="13.5" customHeight="1" thickTop="1" thickBot="1">
      <c r="A244">
        <v>157</v>
      </c>
      <c r="B244" s="14">
        <v>40853</v>
      </c>
      <c r="C244" s="15">
        <v>8.5</v>
      </c>
      <c r="D244" s="36">
        <v>4433</v>
      </c>
      <c r="E244" s="36">
        <v>3788</v>
      </c>
      <c r="F244" s="11">
        <v>850</v>
      </c>
      <c r="G244" s="27"/>
      <c r="H244" s="11"/>
      <c r="I244" s="11"/>
      <c r="J244" s="31"/>
      <c r="K244" s="31">
        <v>3054</v>
      </c>
      <c r="L244" s="31">
        <v>3036</v>
      </c>
      <c r="M244" s="26"/>
      <c r="N244" s="17"/>
      <c r="O244" s="17">
        <v>3160</v>
      </c>
      <c r="P244" s="32">
        <v>2972</v>
      </c>
      <c r="Q244" s="32">
        <v>3214</v>
      </c>
      <c r="R244" s="17"/>
      <c r="S244" s="17"/>
      <c r="T244" s="17">
        <v>3033</v>
      </c>
      <c r="U244" s="32">
        <v>3010</v>
      </c>
      <c r="V244" s="11"/>
      <c r="W244" s="17"/>
      <c r="X244" s="7"/>
      <c r="Y244" s="13"/>
      <c r="Z244" s="13"/>
      <c r="AA244" s="13"/>
    </row>
    <row r="245" spans="1:27" ht="13.5" customHeight="1" thickTop="1" thickBot="1">
      <c r="A245">
        <v>156</v>
      </c>
      <c r="B245" s="14">
        <v>40854</v>
      </c>
      <c r="C245" s="15">
        <v>6.5</v>
      </c>
      <c r="D245" s="36">
        <v>4477</v>
      </c>
      <c r="E245" s="36">
        <v>3803</v>
      </c>
      <c r="F245" s="11">
        <v>850</v>
      </c>
      <c r="G245" s="27">
        <v>4410</v>
      </c>
      <c r="H245" s="20">
        <f>G245-E245</f>
        <v>607</v>
      </c>
      <c r="I245" s="20"/>
      <c r="J245" s="31">
        <v>3133</v>
      </c>
      <c r="K245" s="31">
        <v>3038</v>
      </c>
      <c r="L245" s="31">
        <v>3020</v>
      </c>
      <c r="M245" s="26">
        <v>5250</v>
      </c>
      <c r="N245" s="20">
        <f>M245-K245</f>
        <v>2212</v>
      </c>
      <c r="O245" s="17">
        <v>3147</v>
      </c>
      <c r="P245" s="32">
        <v>2960</v>
      </c>
      <c r="Q245" s="32">
        <v>3203</v>
      </c>
      <c r="R245" s="17">
        <v>3960</v>
      </c>
      <c r="S245" s="20">
        <f>R245-P245</f>
        <v>1000</v>
      </c>
      <c r="T245" s="17">
        <v>3021</v>
      </c>
      <c r="U245" s="32">
        <v>2999</v>
      </c>
      <c r="V245" s="11"/>
      <c r="W245" s="17">
        <v>5200</v>
      </c>
      <c r="X245" s="20">
        <f>W245-U245</f>
        <v>2201</v>
      </c>
      <c r="Y245" s="13"/>
      <c r="Z245" s="13"/>
      <c r="AA245" s="13"/>
    </row>
    <row r="246" spans="1:27" ht="13.5" customHeight="1" thickTop="1" thickBot="1">
      <c r="A246">
        <v>155</v>
      </c>
      <c r="B246" s="14">
        <v>40855</v>
      </c>
      <c r="C246" s="15">
        <v>0</v>
      </c>
      <c r="D246" s="36">
        <v>4527</v>
      </c>
      <c r="E246" s="36">
        <v>3850</v>
      </c>
      <c r="F246" s="11">
        <v>850</v>
      </c>
      <c r="G246" s="27"/>
      <c r="H246" s="11"/>
      <c r="I246" s="11"/>
      <c r="J246" s="31">
        <v>3116</v>
      </c>
      <c r="K246" s="31">
        <v>3026</v>
      </c>
      <c r="L246" s="31">
        <v>3009</v>
      </c>
      <c r="M246" s="26"/>
      <c r="N246" s="17"/>
      <c r="O246" s="17">
        <v>3136</v>
      </c>
      <c r="P246" s="32">
        <v>2947</v>
      </c>
      <c r="Q246" s="32">
        <v>3194</v>
      </c>
      <c r="R246" s="17"/>
      <c r="S246" s="17"/>
      <c r="T246" s="17">
        <v>2992</v>
      </c>
      <c r="U246" s="32">
        <v>2992</v>
      </c>
      <c r="V246" s="11"/>
      <c r="W246" s="17"/>
      <c r="X246" s="17"/>
      <c r="Y246" s="13"/>
      <c r="Z246" s="13"/>
      <c r="AA246" s="13"/>
    </row>
    <row r="247" spans="1:27" ht="13.5" customHeight="1" thickTop="1" thickBot="1">
      <c r="A247">
        <v>154</v>
      </c>
      <c r="B247" s="14">
        <v>40856</v>
      </c>
      <c r="C247" s="15">
        <v>0</v>
      </c>
      <c r="D247" s="36">
        <v>4549</v>
      </c>
      <c r="E247" s="36">
        <v>3893</v>
      </c>
      <c r="F247" s="11">
        <v>850</v>
      </c>
      <c r="G247" s="27">
        <v>4160</v>
      </c>
      <c r="H247" s="20">
        <f>G247-E247</f>
        <v>267</v>
      </c>
      <c r="I247" s="20"/>
      <c r="J247" s="31">
        <v>3153</v>
      </c>
      <c r="K247" s="31">
        <v>3069</v>
      </c>
      <c r="L247" s="31">
        <v>3055</v>
      </c>
      <c r="M247" s="26">
        <v>5170</v>
      </c>
      <c r="N247" s="20">
        <f>M247-K247</f>
        <v>2101</v>
      </c>
      <c r="O247" s="17">
        <v>3164</v>
      </c>
      <c r="P247" s="32">
        <v>2980</v>
      </c>
      <c r="Q247" s="32">
        <v>3199</v>
      </c>
      <c r="R247" s="17">
        <v>3960</v>
      </c>
      <c r="S247" s="20">
        <f>R247-P247</f>
        <v>980</v>
      </c>
      <c r="T247" s="17">
        <v>3004</v>
      </c>
      <c r="U247" s="32">
        <v>2979</v>
      </c>
      <c r="V247" s="11"/>
      <c r="W247" s="17">
        <v>5170</v>
      </c>
      <c r="X247" s="20">
        <f>W247-U247</f>
        <v>2191</v>
      </c>
      <c r="Y247" s="13"/>
      <c r="Z247" s="13"/>
      <c r="AA247" s="13"/>
    </row>
    <row r="248" spans="1:27" ht="13.5" customHeight="1" thickTop="1" thickBot="1">
      <c r="A248">
        <v>153</v>
      </c>
      <c r="B248" s="14">
        <v>40857</v>
      </c>
      <c r="C248" s="15">
        <v>0</v>
      </c>
      <c r="D248" s="36">
        <v>4574</v>
      </c>
      <c r="E248" s="36">
        <v>3931</v>
      </c>
      <c r="F248" s="11">
        <v>850</v>
      </c>
      <c r="G248" s="27"/>
      <c r="H248" s="11"/>
      <c r="I248" s="11"/>
      <c r="J248" s="31">
        <v>3215</v>
      </c>
      <c r="K248" s="31">
        <v>3133</v>
      </c>
      <c r="L248" s="31">
        <v>3124</v>
      </c>
      <c r="M248" s="26"/>
      <c r="N248" s="17"/>
      <c r="O248" s="17">
        <v>3194</v>
      </c>
      <c r="P248" s="32">
        <v>3006</v>
      </c>
      <c r="Q248" s="32">
        <v>3220</v>
      </c>
      <c r="R248" s="17"/>
      <c r="S248" s="17"/>
      <c r="T248" s="17">
        <v>3000</v>
      </c>
      <c r="U248" s="32">
        <v>2994</v>
      </c>
      <c r="V248" s="11"/>
      <c r="W248" s="17"/>
      <c r="X248" s="17"/>
      <c r="Y248" s="13"/>
      <c r="Z248" s="13"/>
      <c r="AA248" s="13"/>
    </row>
    <row r="249" spans="1:27" ht="13.5" customHeight="1" thickTop="1" thickBot="1">
      <c r="A249">
        <v>152</v>
      </c>
      <c r="B249" s="14">
        <v>40858</v>
      </c>
      <c r="C249" s="15">
        <v>9</v>
      </c>
      <c r="D249" s="36">
        <v>4603</v>
      </c>
      <c r="E249" s="11">
        <v>3968</v>
      </c>
      <c r="F249" s="11">
        <v>850</v>
      </c>
      <c r="G249" s="27">
        <v>4130</v>
      </c>
      <c r="H249" s="20">
        <f>G249-E249</f>
        <v>162</v>
      </c>
      <c r="I249" s="20"/>
      <c r="J249" s="31">
        <v>3213</v>
      </c>
      <c r="K249" s="31">
        <v>3121</v>
      </c>
      <c r="L249" s="31">
        <v>3111</v>
      </c>
      <c r="M249" s="26">
        <v>4860</v>
      </c>
      <c r="N249" s="20">
        <f>M249-K249</f>
        <v>1739</v>
      </c>
      <c r="O249" s="17">
        <v>3221</v>
      </c>
      <c r="P249" s="32">
        <v>3030</v>
      </c>
      <c r="Q249" s="32">
        <v>3238</v>
      </c>
      <c r="R249" s="17">
        <v>3910</v>
      </c>
      <c r="S249" s="20">
        <f>R249-P249</f>
        <v>880</v>
      </c>
      <c r="T249" s="17">
        <v>3033</v>
      </c>
      <c r="U249" s="32">
        <v>3024</v>
      </c>
      <c r="V249" s="11"/>
      <c r="W249" s="17">
        <v>5150</v>
      </c>
      <c r="X249" s="20">
        <f>W249-U249</f>
        <v>2126</v>
      </c>
      <c r="Y249" s="13"/>
      <c r="Z249" s="13"/>
      <c r="AA249" s="13"/>
    </row>
    <row r="250" spans="1:27" ht="13.5" customHeight="1" thickTop="1" thickBot="1">
      <c r="A250">
        <v>151</v>
      </c>
      <c r="B250" s="14">
        <v>40859</v>
      </c>
      <c r="C250" s="15">
        <v>0</v>
      </c>
      <c r="D250" s="36">
        <v>4627</v>
      </c>
      <c r="E250" s="11">
        <v>3765</v>
      </c>
      <c r="F250" s="11">
        <v>850</v>
      </c>
      <c r="G250" s="27"/>
      <c r="H250" s="41"/>
      <c r="I250" s="41"/>
      <c r="J250" s="31">
        <v>3231</v>
      </c>
      <c r="K250" s="31">
        <v>3140</v>
      </c>
      <c r="L250" s="31">
        <v>3131</v>
      </c>
      <c r="M250" s="26"/>
      <c r="N250" s="17"/>
      <c r="O250" s="17">
        <v>3245</v>
      </c>
      <c r="P250" s="32">
        <v>3053</v>
      </c>
      <c r="Q250" s="32">
        <v>3259</v>
      </c>
      <c r="R250" s="17"/>
      <c r="S250" s="17"/>
      <c r="T250" s="17">
        <v>3050</v>
      </c>
      <c r="U250" s="32">
        <v>3036</v>
      </c>
      <c r="V250" s="11"/>
      <c r="W250" s="17"/>
      <c r="X250" s="7"/>
      <c r="Y250" s="13"/>
      <c r="Z250" s="13"/>
      <c r="AA250" s="13"/>
    </row>
    <row r="251" spans="1:27" ht="13.5" customHeight="1" thickTop="1" thickBot="1">
      <c r="A251">
        <v>150</v>
      </c>
      <c r="B251" s="14">
        <v>40860</v>
      </c>
      <c r="C251" s="15">
        <v>0</v>
      </c>
      <c r="D251" s="36">
        <v>4631</v>
      </c>
      <c r="E251" s="11">
        <v>3437</v>
      </c>
      <c r="F251" s="11">
        <v>850</v>
      </c>
      <c r="G251" s="27"/>
      <c r="H251" s="41"/>
      <c r="I251" s="41"/>
      <c r="J251" s="31">
        <v>3267</v>
      </c>
      <c r="K251" s="31">
        <v>3175</v>
      </c>
      <c r="L251" s="31">
        <v>3171</v>
      </c>
      <c r="M251" s="26"/>
      <c r="N251" s="17"/>
      <c r="O251" s="17">
        <v>3269</v>
      </c>
      <c r="P251" s="32">
        <v>3075</v>
      </c>
      <c r="Q251" s="32">
        <v>3279</v>
      </c>
      <c r="R251" s="17"/>
      <c r="S251" s="17"/>
      <c r="T251" s="17">
        <v>3050</v>
      </c>
      <c r="U251" s="32">
        <v>3055</v>
      </c>
      <c r="V251" s="11"/>
      <c r="W251" s="17"/>
      <c r="X251" s="7"/>
      <c r="Y251" s="13"/>
      <c r="Z251" s="13"/>
      <c r="AA251" s="13"/>
    </row>
    <row r="252" spans="1:27" ht="13.5" customHeight="1" thickTop="1" thickBot="1">
      <c r="A252">
        <v>149</v>
      </c>
      <c r="B252" s="14">
        <v>40861</v>
      </c>
      <c r="C252" s="15">
        <v>0.5</v>
      </c>
      <c r="D252" s="36">
        <v>4610</v>
      </c>
      <c r="E252" s="11">
        <v>3433</v>
      </c>
      <c r="F252" s="11">
        <v>850</v>
      </c>
      <c r="G252" s="27">
        <v>4130</v>
      </c>
      <c r="H252" s="20">
        <f>G252-E252</f>
        <v>697</v>
      </c>
      <c r="I252" s="20"/>
      <c r="J252" s="31">
        <v>3265</v>
      </c>
      <c r="K252" s="31">
        <v>3168</v>
      </c>
      <c r="L252" s="31">
        <v>3165</v>
      </c>
      <c r="M252" s="26">
        <v>4970</v>
      </c>
      <c r="N252" s="20">
        <f>M252-K252</f>
        <v>1802</v>
      </c>
      <c r="O252" s="17">
        <v>3286</v>
      </c>
      <c r="P252" s="32">
        <v>3092</v>
      </c>
      <c r="Q252" s="32">
        <v>3303</v>
      </c>
      <c r="R252" s="17">
        <v>3900</v>
      </c>
      <c r="S252" s="20">
        <f>R252-P252</f>
        <v>808</v>
      </c>
      <c r="T252" s="17">
        <v>3089</v>
      </c>
      <c r="U252" s="32">
        <v>3080</v>
      </c>
      <c r="V252" s="11"/>
      <c r="W252" s="17">
        <v>5140</v>
      </c>
      <c r="X252" s="20">
        <f>W252-U252</f>
        <v>2060</v>
      </c>
      <c r="Y252" s="13"/>
      <c r="Z252" s="13"/>
      <c r="AA252" s="13"/>
    </row>
    <row r="253" spans="1:27" ht="13.5" customHeight="1" thickTop="1" thickBot="1">
      <c r="A253">
        <v>148</v>
      </c>
      <c r="B253" s="14">
        <v>40862</v>
      </c>
      <c r="C253" s="15">
        <v>0</v>
      </c>
      <c r="D253" s="36">
        <v>4575</v>
      </c>
      <c r="E253" s="11">
        <v>3486</v>
      </c>
      <c r="F253" s="11">
        <v>850</v>
      </c>
      <c r="G253" s="27"/>
      <c r="H253" s="11"/>
      <c r="I253" s="11"/>
      <c r="J253" s="31">
        <v>3254</v>
      </c>
      <c r="K253" s="31">
        <v>3155</v>
      </c>
      <c r="L253" s="31">
        <v>3149</v>
      </c>
      <c r="M253" s="26"/>
      <c r="N253" s="17"/>
      <c r="O253" s="17">
        <v>3304</v>
      </c>
      <c r="P253" s="32">
        <v>3110</v>
      </c>
      <c r="Q253" s="32">
        <v>3321</v>
      </c>
      <c r="R253" s="17"/>
      <c r="S253" s="17"/>
      <c r="T253" s="17">
        <v>3109</v>
      </c>
      <c r="U253" s="32">
        <v>3098</v>
      </c>
      <c r="V253" s="11"/>
      <c r="W253" s="17"/>
      <c r="X253" s="17"/>
      <c r="Y253" s="13"/>
      <c r="Z253" s="13"/>
      <c r="AA253" s="13"/>
    </row>
    <row r="254" spans="1:27" ht="13.5" customHeight="1" thickTop="1" thickBot="1">
      <c r="A254">
        <v>147</v>
      </c>
      <c r="B254" s="14">
        <v>40863</v>
      </c>
      <c r="C254" s="15">
        <v>0</v>
      </c>
      <c r="D254" s="36">
        <v>4539</v>
      </c>
      <c r="E254" s="11">
        <v>3532</v>
      </c>
      <c r="F254" s="11">
        <v>850</v>
      </c>
      <c r="G254" s="27">
        <v>4060</v>
      </c>
      <c r="H254" s="20">
        <f>G254-E254</f>
        <v>528</v>
      </c>
      <c r="I254" s="20"/>
      <c r="J254" s="31">
        <v>3241</v>
      </c>
      <c r="K254" s="31">
        <v>3141</v>
      </c>
      <c r="L254" s="31">
        <v>3131</v>
      </c>
      <c r="M254" s="26">
        <v>4970</v>
      </c>
      <c r="N254" s="20">
        <f>M254-K254</f>
        <v>1829</v>
      </c>
      <c r="O254" s="17">
        <v>3286</v>
      </c>
      <c r="P254" s="32">
        <v>3083</v>
      </c>
      <c r="Q254" s="32">
        <v>3308</v>
      </c>
      <c r="R254" s="17">
        <v>3840</v>
      </c>
      <c r="S254" s="20">
        <f>R254-P254</f>
        <v>757</v>
      </c>
      <c r="T254" s="17">
        <v>3094</v>
      </c>
      <c r="U254" s="32">
        <v>3099</v>
      </c>
      <c r="V254" s="11"/>
      <c r="W254" s="17">
        <v>5110</v>
      </c>
      <c r="X254" s="20">
        <f>W254-U254</f>
        <v>2011</v>
      </c>
      <c r="Y254" s="13"/>
      <c r="Z254" s="13"/>
      <c r="AA254" s="13"/>
    </row>
    <row r="255" spans="1:27" ht="13.5" customHeight="1" thickTop="1" thickBot="1">
      <c r="A255">
        <v>146</v>
      </c>
      <c r="B255" s="14">
        <v>40864</v>
      </c>
      <c r="C255" s="15">
        <v>0</v>
      </c>
      <c r="D255" s="38">
        <v>4513</v>
      </c>
      <c r="E255" s="11">
        <v>3575</v>
      </c>
      <c r="F255" s="11">
        <v>850</v>
      </c>
      <c r="G255" s="27"/>
      <c r="H255" s="11"/>
      <c r="I255" s="11"/>
      <c r="J255" s="31">
        <v>3228</v>
      </c>
      <c r="K255" s="31">
        <v>3127</v>
      </c>
      <c r="L255" s="31">
        <v>3114</v>
      </c>
      <c r="M255" s="26"/>
      <c r="N255" s="17"/>
      <c r="O255" s="7">
        <v>3269</v>
      </c>
      <c r="P255" s="32">
        <v>3067</v>
      </c>
      <c r="Q255" s="32">
        <v>3295</v>
      </c>
      <c r="R255" s="17"/>
      <c r="S255" s="17"/>
      <c r="T255" s="17">
        <v>3099</v>
      </c>
      <c r="U255" s="32">
        <v>3083</v>
      </c>
      <c r="V255" s="11"/>
      <c r="W255" s="17"/>
      <c r="X255" s="17"/>
      <c r="Y255" s="13"/>
      <c r="Z255" s="13"/>
      <c r="AA255" s="13"/>
    </row>
    <row r="256" spans="1:27" ht="13.5" customHeight="1" thickTop="1" thickBot="1">
      <c r="A256">
        <v>145</v>
      </c>
      <c r="B256" s="14">
        <v>40865</v>
      </c>
      <c r="C256" s="15">
        <v>0</v>
      </c>
      <c r="D256" s="38">
        <v>4489</v>
      </c>
      <c r="E256" s="11">
        <v>3617</v>
      </c>
      <c r="F256" s="11">
        <v>850</v>
      </c>
      <c r="G256" s="27">
        <v>4000</v>
      </c>
      <c r="H256" s="20">
        <f>G256-E256</f>
        <v>383</v>
      </c>
      <c r="I256" s="20"/>
      <c r="J256" s="31">
        <v>3216</v>
      </c>
      <c r="K256" s="31">
        <v>3113</v>
      </c>
      <c r="L256" s="31">
        <v>3104</v>
      </c>
      <c r="M256" s="26">
        <v>4800</v>
      </c>
      <c r="N256" s="20">
        <f>M256-K256</f>
        <v>1687</v>
      </c>
      <c r="O256" s="7"/>
      <c r="P256" s="32">
        <v>3051</v>
      </c>
      <c r="Q256" s="32">
        <v>3281</v>
      </c>
      <c r="R256" s="17">
        <v>3810</v>
      </c>
      <c r="S256" s="20">
        <f>R256-P256</f>
        <v>759</v>
      </c>
      <c r="T256" s="17">
        <v>3070</v>
      </c>
      <c r="U256" s="32">
        <v>3064</v>
      </c>
      <c r="V256" s="11"/>
      <c r="W256" s="17">
        <v>5090</v>
      </c>
      <c r="X256" s="20">
        <f>W256-U256</f>
        <v>2026</v>
      </c>
      <c r="Y256" s="13"/>
      <c r="Z256" s="13"/>
      <c r="AA256" s="13"/>
    </row>
    <row r="257" spans="1:27" ht="13.5" customHeight="1" thickTop="1" thickBot="1">
      <c r="A257">
        <v>144</v>
      </c>
      <c r="B257" s="14">
        <v>40866</v>
      </c>
      <c r="C257" s="15">
        <v>19.5</v>
      </c>
      <c r="D257" s="38">
        <v>4444</v>
      </c>
      <c r="E257" s="11">
        <v>3654</v>
      </c>
      <c r="F257" s="11">
        <v>850</v>
      </c>
      <c r="G257" s="27"/>
      <c r="H257" s="41"/>
      <c r="I257" s="41"/>
      <c r="J257" s="31">
        <v>3208</v>
      </c>
      <c r="K257" s="31">
        <v>3101</v>
      </c>
      <c r="L257" s="31">
        <v>3093</v>
      </c>
      <c r="M257" s="26"/>
      <c r="N257" s="17"/>
      <c r="O257" s="7">
        <v>3242</v>
      </c>
      <c r="P257" s="32">
        <v>3037</v>
      </c>
      <c r="Q257" s="32">
        <v>3271</v>
      </c>
      <c r="R257" s="17"/>
      <c r="S257" s="17"/>
      <c r="T257" s="17">
        <v>3076</v>
      </c>
      <c r="U257" s="32">
        <v>3056</v>
      </c>
      <c r="V257" s="11"/>
      <c r="W257" s="17"/>
      <c r="X257" s="7"/>
      <c r="Y257" s="13"/>
      <c r="Z257" s="13"/>
      <c r="AA257" s="13"/>
    </row>
    <row r="258" spans="1:27" ht="13.5" customHeight="1" thickTop="1" thickBot="1">
      <c r="A258">
        <v>143</v>
      </c>
      <c r="B258" s="14">
        <v>40867</v>
      </c>
      <c r="C258" s="15">
        <v>0</v>
      </c>
      <c r="D258" s="38">
        <v>4398</v>
      </c>
      <c r="E258" s="11">
        <v>3699</v>
      </c>
      <c r="F258" s="11">
        <v>850</v>
      </c>
      <c r="G258" s="27"/>
      <c r="H258" s="41"/>
      <c r="I258" s="41"/>
      <c r="J258" s="31">
        <v>3203</v>
      </c>
      <c r="K258" s="31">
        <v>3094</v>
      </c>
      <c r="L258" s="31">
        <v>3085</v>
      </c>
      <c r="M258" s="26"/>
      <c r="N258" s="17"/>
      <c r="O258" s="7">
        <v>3236</v>
      </c>
      <c r="P258" s="32">
        <v>3030</v>
      </c>
      <c r="Q258" s="32">
        <v>3265</v>
      </c>
      <c r="R258" s="17"/>
      <c r="S258" s="17"/>
      <c r="T258" s="17">
        <v>3069</v>
      </c>
      <c r="U258" s="32">
        <v>3048</v>
      </c>
      <c r="V258" s="11"/>
      <c r="W258" s="17"/>
      <c r="X258" s="7"/>
      <c r="Y258" s="13"/>
      <c r="Z258" s="13"/>
      <c r="AA258" s="13"/>
    </row>
    <row r="259" spans="1:27" ht="13.5" customHeight="1" thickTop="1" thickBot="1">
      <c r="A259">
        <v>142</v>
      </c>
      <c r="B259" s="14">
        <v>40868</v>
      </c>
      <c r="C259" s="15">
        <v>0.5</v>
      </c>
      <c r="D259" s="38">
        <v>4345</v>
      </c>
      <c r="E259" s="11">
        <v>3738</v>
      </c>
      <c r="F259" s="11">
        <v>850</v>
      </c>
      <c r="G259" s="27">
        <v>4050</v>
      </c>
      <c r="H259" s="20">
        <f>G259-E259</f>
        <v>312</v>
      </c>
      <c r="I259" s="20"/>
      <c r="J259" s="31">
        <v>3188</v>
      </c>
      <c r="K259" s="31">
        <v>3083</v>
      </c>
      <c r="L259" s="31">
        <v>3072</v>
      </c>
      <c r="M259" s="26">
        <v>4150</v>
      </c>
      <c r="N259" s="20">
        <f>M259-K259</f>
        <v>1067</v>
      </c>
      <c r="O259" s="7">
        <v>3225</v>
      </c>
      <c r="P259" s="32">
        <v>3017</v>
      </c>
      <c r="Q259" s="32">
        <v>3256</v>
      </c>
      <c r="R259" s="17">
        <v>3920</v>
      </c>
      <c r="S259" s="20">
        <f>R259-P259</f>
        <v>903</v>
      </c>
      <c r="T259" s="17">
        <v>3059</v>
      </c>
      <c r="U259" s="32">
        <v>3025</v>
      </c>
      <c r="V259" s="11"/>
      <c r="W259" s="17">
        <v>5130</v>
      </c>
      <c r="X259" s="20">
        <f>W259-U259</f>
        <v>2105</v>
      </c>
      <c r="Y259" s="13"/>
      <c r="Z259" s="13"/>
      <c r="AA259" s="13"/>
    </row>
    <row r="260" spans="1:27" ht="13.5" customHeight="1" thickTop="1" thickBot="1">
      <c r="A260">
        <v>141</v>
      </c>
      <c r="B260" s="14">
        <v>40869</v>
      </c>
      <c r="C260" s="15">
        <v>0</v>
      </c>
      <c r="D260" s="38">
        <v>4292</v>
      </c>
      <c r="E260" s="11">
        <v>3772</v>
      </c>
      <c r="F260" s="11">
        <v>850</v>
      </c>
      <c r="G260" s="27"/>
      <c r="H260" s="11"/>
      <c r="I260" s="11"/>
      <c r="J260" s="31">
        <v>3173</v>
      </c>
      <c r="K260" s="31">
        <v>3065</v>
      </c>
      <c r="L260" s="31">
        <v>3053</v>
      </c>
      <c r="M260" s="26"/>
      <c r="N260" s="17"/>
      <c r="O260" s="7">
        <v>3240</v>
      </c>
      <c r="P260" s="32">
        <v>3035</v>
      </c>
      <c r="Q260" s="32">
        <v>3261</v>
      </c>
      <c r="R260" s="17"/>
      <c r="S260" s="17"/>
      <c r="T260" s="17">
        <v>3055</v>
      </c>
      <c r="U260" s="32">
        <v>3042</v>
      </c>
      <c r="V260" s="11"/>
      <c r="W260" s="17"/>
      <c r="X260" s="17"/>
      <c r="Y260" s="13"/>
      <c r="Z260" s="13"/>
      <c r="AA260" s="13"/>
    </row>
    <row r="261" spans="1:27" ht="13.5" customHeight="1" thickTop="1" thickBot="1">
      <c r="A261">
        <v>140</v>
      </c>
      <c r="B261" s="14">
        <v>40870</v>
      </c>
      <c r="C261" s="15">
        <v>1</v>
      </c>
      <c r="D261" s="38">
        <v>4249</v>
      </c>
      <c r="E261" s="11">
        <v>3807</v>
      </c>
      <c r="F261" s="11">
        <v>850</v>
      </c>
      <c r="G261" s="27">
        <v>4050</v>
      </c>
      <c r="H261" s="20">
        <f>G261-E261</f>
        <v>243</v>
      </c>
      <c r="I261" s="20"/>
      <c r="J261" s="31">
        <v>3159</v>
      </c>
      <c r="K261" s="31">
        <v>3047</v>
      </c>
      <c r="L261" s="31">
        <v>3036</v>
      </c>
      <c r="M261" s="26">
        <v>5090</v>
      </c>
      <c r="N261" s="20">
        <f>M261-K261</f>
        <v>2043</v>
      </c>
      <c r="O261" s="7">
        <v>3263</v>
      </c>
      <c r="P261" s="32">
        <v>3055</v>
      </c>
      <c r="Q261" s="32">
        <v>3279</v>
      </c>
      <c r="R261" s="17">
        <v>3850</v>
      </c>
      <c r="S261" s="20">
        <f>R261-P261</f>
        <v>795</v>
      </c>
      <c r="T261" s="17">
        <v>3068</v>
      </c>
      <c r="U261" s="32">
        <v>3047</v>
      </c>
      <c r="V261" s="11"/>
      <c r="W261" s="17">
        <v>5110</v>
      </c>
      <c r="X261" s="20">
        <f>W261-U261</f>
        <v>2063</v>
      </c>
      <c r="Y261" s="13"/>
      <c r="Z261" s="13"/>
      <c r="AA261" s="13"/>
    </row>
    <row r="262" spans="1:27" ht="13.5" customHeight="1" thickTop="1" thickBot="1">
      <c r="A262">
        <v>139</v>
      </c>
      <c r="B262" s="14">
        <v>40871</v>
      </c>
      <c r="C262" s="15">
        <v>0</v>
      </c>
      <c r="D262" s="38">
        <v>4230</v>
      </c>
      <c r="E262" s="11">
        <v>3841</v>
      </c>
      <c r="F262" s="11">
        <v>850</v>
      </c>
      <c r="G262" s="27"/>
      <c r="H262" s="11"/>
      <c r="I262" s="11"/>
      <c r="J262" s="31">
        <v>3144</v>
      </c>
      <c r="K262" s="31">
        <v>3034</v>
      </c>
      <c r="L262" s="31">
        <v>3022</v>
      </c>
      <c r="M262" s="26"/>
      <c r="N262" s="17"/>
      <c r="O262" s="7">
        <v>3279</v>
      </c>
      <c r="P262" s="32">
        <v>3068</v>
      </c>
      <c r="Q262" s="32">
        <v>3291</v>
      </c>
      <c r="R262" s="17"/>
      <c r="S262" s="17"/>
      <c r="T262" s="17">
        <v>3080</v>
      </c>
      <c r="U262" s="32">
        <v>3066</v>
      </c>
      <c r="V262" s="11"/>
      <c r="W262" s="17"/>
      <c r="X262" s="17"/>
      <c r="Y262" s="13"/>
      <c r="Z262" s="13"/>
      <c r="AA262" s="13"/>
    </row>
    <row r="263" spans="1:27" ht="13.5" customHeight="1" thickTop="1" thickBot="1">
      <c r="A263">
        <v>138</v>
      </c>
      <c r="B263" s="14">
        <v>40872</v>
      </c>
      <c r="C263" s="15">
        <v>0</v>
      </c>
      <c r="D263" s="38">
        <v>4197</v>
      </c>
      <c r="E263" s="11">
        <v>3874</v>
      </c>
      <c r="F263" s="11">
        <v>850</v>
      </c>
      <c r="G263" s="27">
        <v>4010</v>
      </c>
      <c r="H263" s="20">
        <f>G263-E263</f>
        <v>136</v>
      </c>
      <c r="I263" s="20"/>
      <c r="J263" s="31">
        <v>3129</v>
      </c>
      <c r="K263" s="31">
        <v>3018</v>
      </c>
      <c r="L263" s="31">
        <v>3003</v>
      </c>
      <c r="M263" s="26">
        <v>4980</v>
      </c>
      <c r="N263" s="20">
        <f>M263-K263</f>
        <v>1962</v>
      </c>
      <c r="O263" s="7">
        <v>3259</v>
      </c>
      <c r="P263" s="32">
        <v>3047</v>
      </c>
      <c r="Q263" s="32">
        <v>3283</v>
      </c>
      <c r="R263" s="17">
        <v>3820</v>
      </c>
      <c r="S263" s="20">
        <f>R263-P263</f>
        <v>773</v>
      </c>
      <c r="T263" s="17">
        <v>3063</v>
      </c>
      <c r="U263" s="32">
        <v>3058</v>
      </c>
      <c r="V263" s="11"/>
      <c r="W263" s="17">
        <v>5100</v>
      </c>
      <c r="X263" s="20">
        <f>W263-U263</f>
        <v>2042</v>
      </c>
      <c r="Y263" s="13"/>
      <c r="Z263" s="13"/>
      <c r="AA263" s="13"/>
    </row>
    <row r="264" spans="1:27" ht="13.5" customHeight="1" thickTop="1" thickBot="1">
      <c r="A264">
        <v>137</v>
      </c>
      <c r="B264" s="14">
        <v>40873</v>
      </c>
      <c r="C264" s="15">
        <v>0</v>
      </c>
      <c r="D264" s="38">
        <v>4151</v>
      </c>
      <c r="E264" s="11">
        <v>3654</v>
      </c>
      <c r="F264" s="11">
        <v>850</v>
      </c>
      <c r="G264" s="27"/>
      <c r="H264" s="11"/>
      <c r="I264" s="11"/>
      <c r="J264" s="31">
        <v>3139</v>
      </c>
      <c r="K264" s="31">
        <v>3031</v>
      </c>
      <c r="L264" s="31">
        <v>3019</v>
      </c>
      <c r="M264" s="26"/>
      <c r="N264" s="17"/>
      <c r="O264" s="7">
        <v>3242</v>
      </c>
      <c r="P264" s="32">
        <v>3029</v>
      </c>
      <c r="Q264" s="32">
        <v>3272</v>
      </c>
      <c r="R264" s="17"/>
      <c r="S264" s="17"/>
      <c r="T264" s="17">
        <v>3069</v>
      </c>
      <c r="U264" s="32">
        <v>3043</v>
      </c>
      <c r="V264" s="11"/>
      <c r="W264" s="17"/>
      <c r="X264" s="7"/>
      <c r="Y264" s="13"/>
      <c r="Z264" s="13"/>
      <c r="AA264" s="13"/>
    </row>
    <row r="265" spans="1:27" ht="13.5" customHeight="1" thickTop="1" thickBot="1">
      <c r="A265">
        <v>136</v>
      </c>
      <c r="B265" s="14">
        <v>40874</v>
      </c>
      <c r="C265" s="15">
        <v>0</v>
      </c>
      <c r="D265" s="38">
        <v>4105</v>
      </c>
      <c r="E265" s="11">
        <v>3296</v>
      </c>
      <c r="F265" s="11">
        <v>850</v>
      </c>
      <c r="G265" s="27"/>
      <c r="H265" s="11"/>
      <c r="I265" s="11"/>
      <c r="J265" s="31">
        <v>3164</v>
      </c>
      <c r="K265" s="31">
        <v>3056</v>
      </c>
      <c r="L265" s="31">
        <v>3047</v>
      </c>
      <c r="M265" s="26"/>
      <c r="N265" s="17"/>
      <c r="O265" s="7">
        <v>3226</v>
      </c>
      <c r="P265" s="32">
        <v>3015</v>
      </c>
      <c r="Q265" s="32">
        <v>3260</v>
      </c>
      <c r="R265" s="17"/>
      <c r="S265" s="17"/>
      <c r="T265" s="17">
        <v>3057</v>
      </c>
      <c r="U265" s="32">
        <v>3039</v>
      </c>
      <c r="V265" s="11"/>
      <c r="W265" s="17"/>
      <c r="X265" s="7"/>
      <c r="Y265" s="13"/>
      <c r="Z265" s="13"/>
      <c r="AA265" s="13"/>
    </row>
    <row r="266" spans="1:27" ht="13.5" customHeight="1" thickTop="1" thickBot="1">
      <c r="A266">
        <v>135</v>
      </c>
      <c r="B266" s="14">
        <v>40875</v>
      </c>
      <c r="C266" s="15">
        <v>0</v>
      </c>
      <c r="D266" s="38">
        <v>4073</v>
      </c>
      <c r="E266" s="11">
        <v>4073</v>
      </c>
      <c r="F266" s="11">
        <v>850</v>
      </c>
      <c r="G266" s="27">
        <v>3920</v>
      </c>
      <c r="H266" s="20">
        <f>G266-E266</f>
        <v>-153</v>
      </c>
      <c r="I266" s="20"/>
      <c r="J266" s="31">
        <v>3151</v>
      </c>
      <c r="K266" s="31">
        <v>3039</v>
      </c>
      <c r="L266" s="31">
        <v>3027</v>
      </c>
      <c r="M266" s="26">
        <v>4840</v>
      </c>
      <c r="N266" s="20">
        <f>M266-K266</f>
        <v>1801</v>
      </c>
      <c r="O266" s="7">
        <v>3211</v>
      </c>
      <c r="P266" s="32">
        <v>3001</v>
      </c>
      <c r="Q266" s="32">
        <v>3249</v>
      </c>
      <c r="R266" s="17">
        <v>3760</v>
      </c>
      <c r="S266" s="20">
        <f>R266-P266</f>
        <v>759</v>
      </c>
      <c r="T266" s="17">
        <v>3046</v>
      </c>
      <c r="U266" s="32">
        <v>3027</v>
      </c>
      <c r="V266" s="11"/>
      <c r="W266" s="17">
        <v>5060</v>
      </c>
      <c r="X266" s="20">
        <f>W266-U266</f>
        <v>2033</v>
      </c>
      <c r="Y266" s="13"/>
      <c r="Z266" s="13"/>
      <c r="AA266" s="13"/>
    </row>
    <row r="267" spans="1:27" ht="13.5" customHeight="1" thickTop="1" thickBot="1">
      <c r="A267">
        <v>134</v>
      </c>
      <c r="B267" s="14">
        <v>40876</v>
      </c>
      <c r="C267" s="15">
        <v>0</v>
      </c>
      <c r="D267" s="38">
        <v>4044</v>
      </c>
      <c r="E267" s="11">
        <v>3321</v>
      </c>
      <c r="F267" s="11">
        <v>850</v>
      </c>
      <c r="G267" s="27"/>
      <c r="H267" s="11"/>
      <c r="I267" s="11"/>
      <c r="J267" s="31">
        <v>3131</v>
      </c>
      <c r="K267" s="31">
        <v>3015</v>
      </c>
      <c r="L267" s="31">
        <v>3004</v>
      </c>
      <c r="M267" s="26"/>
      <c r="N267" s="17"/>
      <c r="O267" s="7">
        <v>3197</v>
      </c>
      <c r="P267" s="32">
        <v>2984</v>
      </c>
      <c r="Q267" s="32">
        <v>3236</v>
      </c>
      <c r="R267" s="17"/>
      <c r="S267" s="17"/>
      <c r="T267" s="17">
        <v>3015</v>
      </c>
      <c r="U267" s="32">
        <v>3012</v>
      </c>
      <c r="V267" s="11"/>
      <c r="W267" s="17"/>
      <c r="X267" s="7"/>
      <c r="Y267" s="13"/>
      <c r="Z267" s="13"/>
      <c r="AA267" s="13"/>
    </row>
    <row r="268" spans="1:27" ht="13.5" customHeight="1" thickTop="1" thickBot="1">
      <c r="A268">
        <v>133</v>
      </c>
      <c r="B268" s="14">
        <v>40877</v>
      </c>
      <c r="C268" s="15">
        <v>2</v>
      </c>
      <c r="D268" s="38">
        <v>4019</v>
      </c>
      <c r="E268" s="11">
        <v>3352</v>
      </c>
      <c r="F268" s="11">
        <v>850</v>
      </c>
      <c r="G268" s="27"/>
      <c r="H268" s="11"/>
      <c r="I268" s="11"/>
      <c r="J268" s="31">
        <v>3110</v>
      </c>
      <c r="K268" s="31">
        <v>2992</v>
      </c>
      <c r="L268" s="31">
        <v>2980</v>
      </c>
      <c r="M268" s="26"/>
      <c r="N268" s="17"/>
      <c r="O268" s="7">
        <v>3184</v>
      </c>
      <c r="P268" s="32">
        <v>2970</v>
      </c>
      <c r="Q268" s="32">
        <v>3223</v>
      </c>
      <c r="R268" s="17"/>
      <c r="S268" s="17"/>
      <c r="T268" s="17">
        <v>3020</v>
      </c>
      <c r="U268" s="32">
        <v>3000</v>
      </c>
      <c r="V268" s="11"/>
      <c r="W268" s="17"/>
      <c r="X268" s="7"/>
      <c r="Y268" s="13"/>
      <c r="Z268" s="13"/>
      <c r="AA268" s="13"/>
    </row>
    <row r="269" spans="1:27" ht="13.5" customHeight="1" thickTop="1">
      <c r="A269">
        <v>132</v>
      </c>
      <c r="B269" s="14">
        <v>40878</v>
      </c>
      <c r="C269" s="14"/>
      <c r="D269" s="11"/>
      <c r="E269" s="11"/>
      <c r="F269" s="11"/>
      <c r="G269" s="42"/>
      <c r="H269" s="11"/>
      <c r="I269" s="11"/>
      <c r="J269" s="11"/>
      <c r="K269" s="11"/>
      <c r="L269" s="11"/>
      <c r="M269" s="17"/>
      <c r="N269" s="17"/>
      <c r="O269" s="11"/>
      <c r="P269" s="11"/>
      <c r="Q269" s="11"/>
      <c r="R269" s="17"/>
      <c r="S269" s="17"/>
      <c r="T269" s="11"/>
      <c r="U269" s="11"/>
      <c r="V269" s="11"/>
      <c r="W269" s="17"/>
      <c r="X269" s="7"/>
      <c r="Y269" s="13"/>
      <c r="Z269" s="13"/>
      <c r="AA269" s="13"/>
    </row>
    <row r="270" spans="1:27" ht="13.5" customHeight="1">
      <c r="A270">
        <v>131</v>
      </c>
      <c r="B270" s="14">
        <v>40879</v>
      </c>
      <c r="C270" s="14"/>
      <c r="D270" s="11"/>
      <c r="E270" s="11"/>
      <c r="F270" s="11"/>
      <c r="G270" s="42"/>
      <c r="H270" s="11"/>
      <c r="I270" s="11"/>
      <c r="J270" s="11"/>
      <c r="K270" s="11"/>
      <c r="L270" s="11"/>
      <c r="M270" s="17"/>
      <c r="N270" s="17"/>
      <c r="O270" s="11"/>
      <c r="P270" s="11"/>
      <c r="Q270" s="11"/>
      <c r="R270" s="17"/>
      <c r="S270" s="17"/>
      <c r="T270" s="11"/>
      <c r="U270" s="11"/>
      <c r="V270" s="11"/>
      <c r="W270" s="17"/>
      <c r="X270" s="7"/>
      <c r="Y270" s="13"/>
      <c r="Z270" s="13"/>
      <c r="AA270" s="13"/>
    </row>
    <row r="271" spans="1:27" ht="13.5" customHeight="1">
      <c r="A271">
        <v>130</v>
      </c>
      <c r="B271" s="14">
        <v>40880</v>
      </c>
      <c r="C271" s="14"/>
      <c r="D271" s="11"/>
      <c r="E271" s="11"/>
      <c r="F271" s="11"/>
      <c r="G271" s="42"/>
      <c r="H271" s="11"/>
      <c r="I271" s="11"/>
      <c r="J271" s="11"/>
      <c r="K271" s="11"/>
      <c r="L271" s="11"/>
      <c r="M271" s="17"/>
      <c r="N271" s="17"/>
      <c r="O271" s="11"/>
      <c r="P271" s="11"/>
      <c r="Q271" s="11"/>
      <c r="R271" s="17"/>
      <c r="S271" s="17"/>
      <c r="T271" s="11"/>
      <c r="U271" s="11"/>
      <c r="V271" s="11"/>
      <c r="W271" s="17"/>
      <c r="X271" s="7"/>
      <c r="Y271" s="13"/>
      <c r="Z271" s="13"/>
      <c r="AA271" s="13"/>
    </row>
    <row r="272" spans="1:27" ht="13.5" customHeight="1">
      <c r="A272">
        <v>129</v>
      </c>
      <c r="B272" s="14">
        <v>40881</v>
      </c>
      <c r="C272" s="14"/>
      <c r="D272" s="11"/>
      <c r="E272" s="11"/>
      <c r="F272" s="11"/>
      <c r="G272" s="42"/>
      <c r="H272" s="11"/>
      <c r="I272" s="11"/>
      <c r="J272" s="11"/>
      <c r="K272" s="11"/>
      <c r="L272" s="11"/>
      <c r="M272" s="17"/>
      <c r="N272" s="17"/>
      <c r="O272" s="11"/>
      <c r="P272" s="11"/>
      <c r="Q272" s="11"/>
      <c r="R272" s="17"/>
      <c r="S272" s="17"/>
      <c r="T272" s="11"/>
      <c r="U272" s="11"/>
      <c r="V272" s="11"/>
      <c r="W272" s="17"/>
      <c r="X272" s="7"/>
      <c r="Y272" s="13"/>
      <c r="Z272" s="13"/>
      <c r="AA272" s="13"/>
    </row>
    <row r="273" spans="1:27" ht="13.5" customHeight="1">
      <c r="A273">
        <v>128</v>
      </c>
      <c r="B273" s="14">
        <v>40882</v>
      </c>
      <c r="C273" s="14"/>
      <c r="D273" s="11"/>
      <c r="E273" s="11"/>
      <c r="F273" s="11"/>
      <c r="G273" s="42"/>
      <c r="H273" s="11"/>
      <c r="I273" s="11"/>
      <c r="J273" s="11"/>
      <c r="K273" s="11"/>
      <c r="L273" s="11"/>
      <c r="M273" s="17"/>
      <c r="N273" s="17"/>
      <c r="O273" s="11"/>
      <c r="P273" s="11"/>
      <c r="Q273" s="11"/>
      <c r="R273" s="17"/>
      <c r="S273" s="17"/>
      <c r="T273" s="11"/>
      <c r="U273" s="11"/>
      <c r="V273" s="11"/>
      <c r="W273" s="17"/>
      <c r="X273" s="7"/>
      <c r="Y273" s="13"/>
      <c r="Z273" s="13"/>
      <c r="AA273" s="13"/>
    </row>
    <row r="274" spans="1:27" ht="13.5" customHeight="1">
      <c r="A274">
        <v>127</v>
      </c>
      <c r="B274" s="14">
        <v>40883</v>
      </c>
      <c r="C274" s="14"/>
      <c r="D274" s="11"/>
      <c r="E274" s="11"/>
      <c r="F274" s="11"/>
      <c r="G274" s="42"/>
      <c r="H274" s="11"/>
      <c r="I274" s="11"/>
      <c r="J274" s="11"/>
      <c r="K274" s="11"/>
      <c r="L274" s="11"/>
      <c r="M274" s="17"/>
      <c r="N274" s="17"/>
      <c r="O274" s="11"/>
      <c r="P274" s="11"/>
      <c r="Q274" s="11"/>
      <c r="R274" s="17"/>
      <c r="S274" s="17"/>
      <c r="T274" s="11"/>
      <c r="U274" s="11"/>
      <c r="V274" s="11"/>
      <c r="W274" s="17"/>
      <c r="X274" s="7"/>
      <c r="Y274" s="13"/>
      <c r="Z274" s="13"/>
      <c r="AA274" s="13"/>
    </row>
    <row r="275" spans="1:27" ht="13.5" customHeight="1">
      <c r="A275">
        <v>126</v>
      </c>
      <c r="B275" s="14">
        <v>40884</v>
      </c>
      <c r="C275" s="14"/>
      <c r="D275" s="11"/>
      <c r="E275" s="11"/>
      <c r="F275" s="11"/>
      <c r="G275" s="42"/>
      <c r="H275" s="11"/>
      <c r="I275" s="11"/>
      <c r="J275" s="11"/>
      <c r="K275" s="11"/>
      <c r="L275" s="11"/>
      <c r="M275" s="17"/>
      <c r="N275" s="17"/>
      <c r="O275" s="11"/>
      <c r="P275" s="11"/>
      <c r="Q275" s="11"/>
      <c r="R275" s="17"/>
      <c r="S275" s="17"/>
      <c r="T275" s="11"/>
      <c r="U275" s="11"/>
      <c r="V275" s="11"/>
      <c r="W275" s="17"/>
      <c r="X275" s="7"/>
      <c r="Y275" s="13"/>
      <c r="Z275" s="13"/>
      <c r="AA275" s="13"/>
    </row>
    <row r="276" spans="1:27" ht="13.5" customHeight="1">
      <c r="A276">
        <v>125</v>
      </c>
      <c r="B276" s="14">
        <v>40885</v>
      </c>
      <c r="C276" s="14"/>
      <c r="D276" s="11"/>
      <c r="E276" s="11"/>
      <c r="F276" s="11"/>
      <c r="G276" s="42"/>
      <c r="H276" s="11"/>
      <c r="I276" s="11"/>
      <c r="J276" s="11"/>
      <c r="K276" s="11"/>
      <c r="L276" s="11"/>
      <c r="M276" s="17"/>
      <c r="N276" s="17"/>
      <c r="O276" s="11"/>
      <c r="P276" s="11"/>
      <c r="Q276" s="11"/>
      <c r="R276" s="17"/>
      <c r="S276" s="17"/>
      <c r="T276" s="11"/>
      <c r="U276" s="11"/>
      <c r="V276" s="11"/>
      <c r="W276" s="17"/>
      <c r="X276" s="7"/>
      <c r="Y276" s="13"/>
      <c r="Z276" s="13"/>
      <c r="AA276" s="13"/>
    </row>
    <row r="277" spans="1:27" ht="13.5" customHeight="1">
      <c r="A277">
        <v>124</v>
      </c>
      <c r="B277" s="14">
        <v>40886</v>
      </c>
      <c r="C277" s="14"/>
      <c r="D277" s="11"/>
      <c r="E277" s="11"/>
      <c r="F277" s="11"/>
      <c r="G277" s="42"/>
      <c r="H277" s="11"/>
      <c r="I277" s="11"/>
      <c r="J277" s="11"/>
      <c r="K277" s="11"/>
      <c r="L277" s="11"/>
      <c r="M277" s="17"/>
      <c r="N277" s="17"/>
      <c r="O277" s="11"/>
      <c r="P277" s="11"/>
      <c r="Q277" s="11"/>
      <c r="R277" s="17"/>
      <c r="S277" s="17"/>
      <c r="T277" s="11"/>
      <c r="U277" s="11"/>
      <c r="V277" s="11"/>
      <c r="W277" s="17"/>
      <c r="X277" s="7"/>
      <c r="Y277" s="13"/>
      <c r="Z277" s="13"/>
      <c r="AA277" s="13"/>
    </row>
    <row r="278" spans="1:27" ht="13.5" customHeight="1">
      <c r="A278">
        <v>123</v>
      </c>
      <c r="B278" s="14">
        <v>40887</v>
      </c>
      <c r="C278" s="14"/>
      <c r="D278" s="11"/>
      <c r="E278" s="11"/>
      <c r="F278" s="11"/>
      <c r="G278" s="42"/>
      <c r="H278" s="11"/>
      <c r="I278" s="11"/>
      <c r="J278" s="11"/>
      <c r="K278" s="11"/>
      <c r="L278" s="11"/>
      <c r="M278" s="17"/>
      <c r="N278" s="17"/>
      <c r="O278" s="11"/>
      <c r="P278" s="11"/>
      <c r="Q278" s="11"/>
      <c r="R278" s="17"/>
      <c r="S278" s="17"/>
      <c r="T278" s="11"/>
      <c r="U278" s="11"/>
      <c r="V278" s="11"/>
      <c r="W278" s="17"/>
      <c r="X278" s="7"/>
      <c r="Y278" s="13"/>
      <c r="Z278" s="13"/>
      <c r="AA278" s="13"/>
    </row>
    <row r="279" spans="1:27" ht="13.5" customHeight="1">
      <c r="A279">
        <v>122</v>
      </c>
      <c r="B279" s="14">
        <v>40888</v>
      </c>
      <c r="C279" s="14"/>
      <c r="D279" s="11"/>
      <c r="E279" s="11"/>
      <c r="F279" s="11"/>
      <c r="G279" s="42"/>
      <c r="H279" s="11"/>
      <c r="I279" s="11"/>
      <c r="J279" s="11"/>
      <c r="K279" s="11"/>
      <c r="L279" s="11"/>
      <c r="M279" s="17"/>
      <c r="N279" s="17"/>
      <c r="O279" s="11"/>
      <c r="P279" s="11"/>
      <c r="Q279" s="11"/>
      <c r="R279" s="17"/>
      <c r="S279" s="17"/>
      <c r="T279" s="11"/>
      <c r="U279" s="11"/>
      <c r="V279" s="11"/>
      <c r="W279" s="17"/>
      <c r="X279" s="7"/>
      <c r="Y279" s="13"/>
      <c r="Z279" s="13"/>
      <c r="AA279" s="13"/>
    </row>
    <row r="280" spans="1:27" ht="13.5" customHeight="1">
      <c r="A280">
        <v>121</v>
      </c>
      <c r="B280" s="14">
        <v>40889</v>
      </c>
      <c r="C280" s="14"/>
      <c r="D280" s="11"/>
      <c r="E280" s="11"/>
      <c r="F280" s="11"/>
      <c r="G280" s="42"/>
      <c r="H280" s="11"/>
      <c r="I280" s="11"/>
      <c r="J280" s="11"/>
      <c r="K280" s="11"/>
      <c r="L280" s="11"/>
      <c r="M280" s="17"/>
      <c r="N280" s="17"/>
      <c r="O280" s="11"/>
      <c r="P280" s="11"/>
      <c r="Q280" s="11"/>
      <c r="R280" s="17"/>
      <c r="S280" s="17"/>
      <c r="T280" s="11"/>
      <c r="U280" s="11"/>
      <c r="V280" s="11"/>
      <c r="W280" s="17"/>
      <c r="X280" s="7"/>
      <c r="Y280" s="13"/>
      <c r="Z280" s="13"/>
      <c r="AA280" s="13"/>
    </row>
    <row r="281" spans="1:27" ht="13.5" customHeight="1">
      <c r="A281">
        <v>120</v>
      </c>
      <c r="B281" s="14">
        <v>40890</v>
      </c>
      <c r="C281" s="14"/>
      <c r="D281" s="11"/>
      <c r="E281" s="11"/>
      <c r="F281" s="11"/>
      <c r="G281" s="42"/>
      <c r="H281" s="11"/>
      <c r="I281" s="11"/>
      <c r="J281" s="11"/>
      <c r="K281" s="11"/>
      <c r="L281" s="11"/>
      <c r="M281" s="17"/>
      <c r="N281" s="17"/>
      <c r="O281" s="11"/>
      <c r="P281" s="11"/>
      <c r="Q281" s="11"/>
      <c r="R281" s="17"/>
      <c r="S281" s="17"/>
      <c r="T281" s="11"/>
      <c r="U281" s="11"/>
      <c r="V281" s="11"/>
      <c r="W281" s="17"/>
      <c r="X281" s="7"/>
      <c r="Y281" s="13"/>
      <c r="Z281" s="13"/>
      <c r="AA281" s="13"/>
    </row>
    <row r="282" spans="1:27" ht="13.5" customHeight="1">
      <c r="A282">
        <v>119</v>
      </c>
      <c r="B282" s="14">
        <v>40891</v>
      </c>
      <c r="C282" s="14"/>
      <c r="D282" s="11"/>
      <c r="E282" s="11"/>
      <c r="F282" s="11"/>
      <c r="G282" s="42"/>
      <c r="H282" s="11"/>
      <c r="I282" s="11"/>
      <c r="J282" s="11"/>
      <c r="K282" s="11"/>
      <c r="L282" s="11"/>
      <c r="M282" s="17"/>
      <c r="N282" s="17"/>
      <c r="O282" s="11"/>
      <c r="P282" s="11"/>
      <c r="Q282" s="11"/>
      <c r="R282" s="17"/>
      <c r="S282" s="17"/>
      <c r="T282" s="11"/>
      <c r="U282" s="11"/>
      <c r="V282" s="11"/>
      <c r="W282" s="17"/>
      <c r="X282" s="7"/>
      <c r="Y282" s="13"/>
      <c r="Z282" s="13"/>
      <c r="AA282" s="13"/>
    </row>
    <row r="283" spans="1:27" ht="13.5" customHeight="1">
      <c r="A283">
        <v>118</v>
      </c>
      <c r="B283" s="14">
        <v>40892</v>
      </c>
      <c r="C283" s="14"/>
      <c r="D283" s="11"/>
      <c r="E283" s="11"/>
      <c r="F283" s="11"/>
      <c r="G283" s="42"/>
      <c r="H283" s="11"/>
      <c r="I283" s="11"/>
      <c r="J283" s="11"/>
      <c r="K283" s="11"/>
      <c r="L283" s="11"/>
      <c r="M283" s="17"/>
      <c r="N283" s="17"/>
      <c r="O283" s="11"/>
      <c r="P283" s="11"/>
      <c r="Q283" s="11"/>
      <c r="R283" s="17"/>
      <c r="S283" s="17"/>
      <c r="T283" s="11"/>
      <c r="U283" s="11"/>
      <c r="V283" s="11"/>
      <c r="W283" s="17"/>
      <c r="X283" s="7"/>
      <c r="Y283" s="13"/>
      <c r="Z283" s="13"/>
      <c r="AA283" s="13"/>
    </row>
    <row r="284" spans="1:27" ht="13.5" customHeight="1">
      <c r="A284">
        <v>117</v>
      </c>
      <c r="B284" s="14">
        <v>40893</v>
      </c>
      <c r="C284" s="14"/>
      <c r="D284" s="11"/>
      <c r="E284" s="11"/>
      <c r="F284" s="11"/>
      <c r="G284" s="42"/>
      <c r="H284" s="11"/>
      <c r="I284" s="11"/>
      <c r="J284" s="11"/>
      <c r="K284" s="11"/>
      <c r="L284" s="11"/>
      <c r="M284" s="17"/>
      <c r="N284" s="17"/>
      <c r="O284" s="11"/>
      <c r="P284" s="11"/>
      <c r="Q284" s="11"/>
      <c r="R284" s="17"/>
      <c r="S284" s="17"/>
      <c r="T284" s="11"/>
      <c r="U284" s="11"/>
      <c r="V284" s="11"/>
      <c r="W284" s="17"/>
      <c r="X284" s="7"/>
      <c r="Y284" s="13"/>
      <c r="Z284" s="13"/>
      <c r="AA284" s="13"/>
    </row>
    <row r="285" spans="1:27" ht="13.5" customHeight="1">
      <c r="A285">
        <v>116</v>
      </c>
      <c r="B285" s="14">
        <v>40894</v>
      </c>
      <c r="C285" s="14"/>
      <c r="D285" s="11"/>
      <c r="E285" s="11"/>
      <c r="F285" s="11"/>
      <c r="G285" s="42"/>
      <c r="H285" s="11"/>
      <c r="I285" s="11"/>
      <c r="J285" s="11"/>
      <c r="K285" s="11"/>
      <c r="L285" s="11"/>
      <c r="M285" s="17"/>
      <c r="N285" s="17"/>
      <c r="O285" s="11"/>
      <c r="P285" s="11"/>
      <c r="Q285" s="11"/>
      <c r="R285" s="17"/>
      <c r="S285" s="17"/>
      <c r="T285" s="11"/>
      <c r="U285" s="11"/>
      <c r="V285" s="11"/>
      <c r="W285" s="17"/>
      <c r="X285" s="7"/>
      <c r="Y285" s="13"/>
      <c r="Z285" s="13"/>
      <c r="AA285" s="13"/>
    </row>
    <row r="286" spans="1:27" ht="13.5" customHeight="1">
      <c r="A286">
        <v>115</v>
      </c>
      <c r="B286" s="14">
        <v>40895</v>
      </c>
      <c r="C286" s="14"/>
      <c r="D286" s="11"/>
      <c r="E286" s="11"/>
      <c r="F286" s="11"/>
      <c r="G286" s="42"/>
      <c r="H286" s="11"/>
      <c r="I286" s="11"/>
      <c r="J286" s="11"/>
      <c r="K286" s="11"/>
      <c r="L286" s="11"/>
      <c r="M286" s="17"/>
      <c r="N286" s="17"/>
      <c r="O286" s="11"/>
      <c r="P286" s="11"/>
      <c r="Q286" s="11"/>
      <c r="R286" s="17"/>
      <c r="S286" s="17"/>
      <c r="T286" s="11"/>
      <c r="U286" s="11"/>
      <c r="V286" s="11"/>
      <c r="W286" s="17"/>
      <c r="X286" s="7"/>
      <c r="Y286" s="13"/>
      <c r="Z286" s="13"/>
      <c r="AA286" s="13"/>
    </row>
    <row r="287" spans="1:27" ht="13.5" customHeight="1">
      <c r="A287">
        <v>114</v>
      </c>
      <c r="B287" s="14">
        <v>40896</v>
      </c>
      <c r="C287" s="14"/>
      <c r="D287" s="11"/>
      <c r="E287" s="11"/>
      <c r="F287" s="11"/>
      <c r="G287" s="42"/>
      <c r="H287" s="11"/>
      <c r="I287" s="11"/>
      <c r="J287" s="11"/>
      <c r="K287" s="11"/>
      <c r="L287" s="11"/>
      <c r="M287" s="17"/>
      <c r="N287" s="17"/>
      <c r="O287" s="11"/>
      <c r="P287" s="11"/>
      <c r="Q287" s="11"/>
      <c r="R287" s="17"/>
      <c r="S287" s="17"/>
      <c r="T287" s="11"/>
      <c r="U287" s="11"/>
      <c r="V287" s="11"/>
      <c r="W287" s="17"/>
      <c r="X287" s="7"/>
      <c r="Y287" s="13"/>
      <c r="Z287" s="13"/>
      <c r="AA287" s="13"/>
    </row>
    <row r="288" spans="1:27" ht="13.5" customHeight="1">
      <c r="A288">
        <v>113</v>
      </c>
      <c r="B288" s="14">
        <v>40897</v>
      </c>
      <c r="C288" s="14"/>
      <c r="D288" s="11"/>
      <c r="E288" s="11"/>
      <c r="F288" s="11"/>
      <c r="G288" s="42"/>
      <c r="H288" s="11"/>
      <c r="I288" s="11"/>
      <c r="J288" s="11"/>
      <c r="K288" s="11"/>
      <c r="L288" s="11"/>
      <c r="M288" s="17"/>
      <c r="N288" s="17"/>
      <c r="O288" s="11"/>
      <c r="P288" s="11"/>
      <c r="Q288" s="11"/>
      <c r="R288" s="17"/>
      <c r="S288" s="17"/>
      <c r="T288" s="11"/>
      <c r="U288" s="11"/>
      <c r="V288" s="11"/>
      <c r="W288" s="17"/>
      <c r="X288" s="7"/>
      <c r="Y288" s="13"/>
      <c r="Z288" s="13"/>
      <c r="AA288" s="13"/>
    </row>
    <row r="289" spans="1:27" ht="13.5" customHeight="1">
      <c r="A289">
        <v>112</v>
      </c>
      <c r="B289" s="14">
        <v>40898</v>
      </c>
      <c r="C289" s="14"/>
      <c r="D289" s="11"/>
      <c r="E289" s="11"/>
      <c r="F289" s="11"/>
      <c r="G289" s="42"/>
      <c r="H289" s="11"/>
      <c r="I289" s="11"/>
      <c r="J289" s="11"/>
      <c r="K289" s="11"/>
      <c r="L289" s="11"/>
      <c r="M289" s="17"/>
      <c r="N289" s="17"/>
      <c r="O289" s="11"/>
      <c r="P289" s="11"/>
      <c r="Q289" s="11"/>
      <c r="R289" s="17"/>
      <c r="S289" s="17"/>
      <c r="T289" s="11"/>
      <c r="U289" s="11"/>
      <c r="V289" s="11"/>
      <c r="W289" s="17"/>
      <c r="X289" s="7"/>
      <c r="Y289" s="13"/>
      <c r="Z289" s="13"/>
      <c r="AA289" s="13"/>
    </row>
    <row r="290" spans="1:27" ht="13.5" customHeight="1">
      <c r="A290">
        <v>111</v>
      </c>
      <c r="B290" s="14">
        <v>40899</v>
      </c>
      <c r="C290" s="14"/>
      <c r="D290" s="11"/>
      <c r="E290" s="11"/>
      <c r="F290" s="11"/>
      <c r="G290" s="42"/>
      <c r="H290" s="11"/>
      <c r="I290" s="11"/>
      <c r="J290" s="11"/>
      <c r="K290" s="11"/>
      <c r="L290" s="11"/>
      <c r="M290" s="17"/>
      <c r="N290" s="17"/>
      <c r="O290" s="11"/>
      <c r="P290" s="11"/>
      <c r="Q290" s="11"/>
      <c r="R290" s="17"/>
      <c r="S290" s="17"/>
      <c r="T290" s="11"/>
      <c r="U290" s="11"/>
      <c r="V290" s="11"/>
      <c r="W290" s="17"/>
      <c r="X290" s="7"/>
      <c r="Y290" s="13"/>
      <c r="Z290" s="13"/>
      <c r="AA290" s="13"/>
    </row>
    <row r="291" spans="1:27" ht="13.5" customHeight="1">
      <c r="A291">
        <v>110</v>
      </c>
      <c r="B291" s="14">
        <v>40900</v>
      </c>
      <c r="C291" s="14"/>
      <c r="D291" s="11"/>
      <c r="E291" s="11"/>
      <c r="F291" s="11"/>
      <c r="G291" s="42"/>
      <c r="H291" s="11"/>
      <c r="I291" s="11"/>
      <c r="J291" s="11"/>
      <c r="K291" s="11"/>
      <c r="L291" s="11"/>
      <c r="M291" s="17"/>
      <c r="N291" s="17"/>
      <c r="O291" s="11"/>
      <c r="P291" s="11"/>
      <c r="Q291" s="11"/>
      <c r="R291" s="17"/>
      <c r="S291" s="17"/>
      <c r="T291" s="11"/>
      <c r="U291" s="11"/>
      <c r="V291" s="11"/>
      <c r="W291" s="17"/>
      <c r="X291" s="7"/>
      <c r="Y291" s="13"/>
      <c r="Z291" s="13"/>
      <c r="AA291" s="13"/>
    </row>
    <row r="292" spans="1:27" ht="13.5" customHeight="1">
      <c r="A292">
        <v>109</v>
      </c>
      <c r="B292" s="14">
        <v>40901</v>
      </c>
      <c r="C292" s="14"/>
      <c r="D292" s="11"/>
      <c r="E292" s="11"/>
      <c r="F292" s="11"/>
      <c r="G292" s="42"/>
      <c r="H292" s="11"/>
      <c r="I292" s="11"/>
      <c r="J292" s="11"/>
      <c r="K292" s="11"/>
      <c r="L292" s="11"/>
      <c r="M292" s="17"/>
      <c r="N292" s="17"/>
      <c r="O292" s="11"/>
      <c r="P292" s="11"/>
      <c r="Q292" s="11"/>
      <c r="R292" s="17"/>
      <c r="S292" s="17"/>
      <c r="T292" s="11"/>
      <c r="U292" s="11"/>
      <c r="V292" s="11"/>
      <c r="W292" s="17"/>
      <c r="X292" s="7"/>
      <c r="Y292" s="13"/>
      <c r="Z292" s="13"/>
      <c r="AA292" s="13"/>
    </row>
    <row r="293" spans="1:27" ht="13.5" customHeight="1">
      <c r="A293">
        <v>108</v>
      </c>
      <c r="B293" s="14">
        <v>40902</v>
      </c>
      <c r="C293" s="14"/>
      <c r="D293" s="11"/>
      <c r="E293" s="11"/>
      <c r="F293" s="11"/>
      <c r="G293" s="42"/>
      <c r="H293" s="11"/>
      <c r="I293" s="11"/>
      <c r="J293" s="11"/>
      <c r="K293" s="11"/>
      <c r="L293" s="11"/>
      <c r="M293" s="17"/>
      <c r="N293" s="17"/>
      <c r="O293" s="11"/>
      <c r="P293" s="11"/>
      <c r="Q293" s="11"/>
      <c r="R293" s="17"/>
      <c r="S293" s="17"/>
      <c r="T293" s="11"/>
      <c r="U293" s="11"/>
      <c r="V293" s="11"/>
      <c r="W293" s="17"/>
      <c r="X293" s="7"/>
      <c r="Y293" s="13"/>
      <c r="Z293" s="13"/>
      <c r="AA293" s="13"/>
    </row>
    <row r="294" spans="1:27" ht="13.5" customHeight="1">
      <c r="A294">
        <v>107</v>
      </c>
      <c r="B294" s="14">
        <v>40903</v>
      </c>
      <c r="C294" s="14"/>
      <c r="D294" s="11"/>
      <c r="E294" s="11"/>
      <c r="F294" s="11"/>
      <c r="G294" s="42"/>
      <c r="H294" s="11"/>
      <c r="I294" s="11"/>
      <c r="J294" s="11"/>
      <c r="K294" s="11"/>
      <c r="L294" s="11"/>
      <c r="M294" s="17"/>
      <c r="N294" s="17"/>
      <c r="O294" s="11"/>
      <c r="P294" s="11"/>
      <c r="Q294" s="11"/>
      <c r="R294" s="17"/>
      <c r="S294" s="17"/>
      <c r="T294" s="11"/>
      <c r="U294" s="11"/>
      <c r="V294" s="11"/>
      <c r="W294" s="17"/>
      <c r="X294" s="7"/>
      <c r="Y294" s="13"/>
      <c r="Z294" s="13"/>
      <c r="AA294" s="13"/>
    </row>
    <row r="295" spans="1:27" ht="13.5" customHeight="1">
      <c r="A295">
        <v>106</v>
      </c>
      <c r="B295" s="14">
        <v>40904</v>
      </c>
      <c r="C295" s="14"/>
      <c r="D295" s="11"/>
      <c r="E295" s="11"/>
      <c r="F295" s="11"/>
      <c r="G295" s="42"/>
      <c r="H295" s="11"/>
      <c r="I295" s="11"/>
      <c r="J295" s="11"/>
      <c r="K295" s="11"/>
      <c r="L295" s="11"/>
      <c r="M295" s="17"/>
      <c r="N295" s="17"/>
      <c r="O295" s="11"/>
      <c r="P295" s="11"/>
      <c r="Q295" s="11"/>
      <c r="R295" s="17"/>
      <c r="S295" s="17"/>
      <c r="T295" s="11"/>
      <c r="U295" s="11"/>
      <c r="V295" s="11"/>
      <c r="W295" s="17"/>
      <c r="X295" s="7"/>
      <c r="Y295" s="13"/>
      <c r="Z295" s="13"/>
      <c r="AA295" s="13"/>
    </row>
    <row r="296" spans="1:27" ht="13.5" customHeight="1">
      <c r="A296">
        <v>105</v>
      </c>
      <c r="B296" s="14">
        <v>40905</v>
      </c>
      <c r="C296" s="14"/>
      <c r="D296" s="11"/>
      <c r="E296" s="11"/>
      <c r="F296" s="11"/>
      <c r="G296" s="42"/>
      <c r="H296" s="11"/>
      <c r="I296" s="11"/>
      <c r="J296" s="11"/>
      <c r="K296" s="11"/>
      <c r="L296" s="11"/>
      <c r="M296" s="17"/>
      <c r="N296" s="17"/>
      <c r="O296" s="11"/>
      <c r="P296" s="11"/>
      <c r="Q296" s="11"/>
      <c r="R296" s="17"/>
      <c r="S296" s="17"/>
      <c r="T296" s="11"/>
      <c r="U296" s="11"/>
      <c r="V296" s="11"/>
      <c r="W296" s="17"/>
      <c r="X296" s="7"/>
      <c r="Y296" s="13"/>
      <c r="Z296" s="13"/>
      <c r="AA296" s="13"/>
    </row>
    <row r="297" spans="1:27" ht="13.5" customHeight="1">
      <c r="A297">
        <v>104</v>
      </c>
      <c r="B297" s="14">
        <v>40906</v>
      </c>
      <c r="C297" s="14"/>
      <c r="D297" s="11"/>
      <c r="E297" s="11"/>
      <c r="F297" s="11"/>
      <c r="G297" s="42"/>
      <c r="H297" s="11"/>
      <c r="I297" s="11"/>
      <c r="J297" s="11"/>
      <c r="K297" s="11"/>
      <c r="L297" s="11"/>
      <c r="M297" s="17"/>
      <c r="N297" s="17"/>
      <c r="O297" s="11"/>
      <c r="P297" s="11"/>
      <c r="Q297" s="11"/>
      <c r="R297" s="17"/>
      <c r="S297" s="17"/>
      <c r="T297" s="11"/>
      <c r="U297" s="11"/>
      <c r="V297" s="11"/>
      <c r="W297" s="17"/>
      <c r="X297" s="7"/>
      <c r="Y297" s="13"/>
      <c r="Z297" s="13"/>
      <c r="AA297" s="13"/>
    </row>
    <row r="298" spans="1:27" ht="13.5" customHeight="1">
      <c r="A298">
        <v>103</v>
      </c>
      <c r="B298" s="14">
        <v>40907</v>
      </c>
      <c r="C298" s="14"/>
      <c r="D298" s="11"/>
      <c r="E298" s="11"/>
      <c r="F298" s="11"/>
      <c r="G298" s="42"/>
      <c r="H298" s="11"/>
      <c r="I298" s="11"/>
      <c r="J298" s="11"/>
      <c r="K298" s="11"/>
      <c r="L298" s="11"/>
      <c r="M298" s="17"/>
      <c r="N298" s="17"/>
      <c r="O298" s="11"/>
      <c r="P298" s="11"/>
      <c r="Q298" s="11"/>
      <c r="R298" s="17"/>
      <c r="S298" s="17"/>
      <c r="T298" s="11"/>
      <c r="U298" s="11"/>
      <c r="V298" s="11"/>
      <c r="W298" s="17"/>
      <c r="X298" s="7"/>
      <c r="Y298" s="13"/>
      <c r="Z298" s="13"/>
      <c r="AA298" s="13"/>
    </row>
    <row r="299" spans="1:27" ht="13.5" customHeight="1">
      <c r="A299">
        <v>102</v>
      </c>
      <c r="B299" s="14">
        <v>40908</v>
      </c>
      <c r="C299" s="14"/>
      <c r="D299" s="11"/>
      <c r="E299" s="11"/>
      <c r="F299" s="11"/>
      <c r="G299" s="42"/>
      <c r="H299" s="11"/>
      <c r="I299" s="11"/>
      <c r="J299" s="11"/>
      <c r="K299" s="11"/>
      <c r="L299" s="11"/>
      <c r="M299" s="17"/>
      <c r="N299" s="17"/>
      <c r="O299" s="11"/>
      <c r="P299" s="11"/>
      <c r="Q299" s="11"/>
      <c r="R299" s="17"/>
      <c r="S299" s="17"/>
      <c r="T299" s="11"/>
      <c r="U299" s="11"/>
      <c r="V299" s="11"/>
      <c r="W299" s="17"/>
      <c r="X299" s="7"/>
      <c r="Y299" s="13"/>
      <c r="Z299" s="13"/>
      <c r="AA299" s="13"/>
    </row>
    <row r="300" spans="1:27" ht="13.5" customHeight="1">
      <c r="A300">
        <v>101</v>
      </c>
      <c r="B300" s="14">
        <v>40909</v>
      </c>
      <c r="C300" s="14"/>
      <c r="D300" s="11"/>
      <c r="E300" s="11"/>
      <c r="F300" s="11"/>
      <c r="G300" s="11"/>
      <c r="H300" s="11"/>
      <c r="I300" s="11"/>
      <c r="J300" s="11"/>
      <c r="K300" s="11"/>
      <c r="L300" s="11"/>
      <c r="M300" s="17"/>
      <c r="N300" s="17"/>
      <c r="O300" s="11"/>
      <c r="P300" s="11"/>
      <c r="Q300" s="11"/>
      <c r="R300" s="17"/>
      <c r="S300" s="17"/>
      <c r="T300" s="11"/>
      <c r="U300" s="11"/>
      <c r="V300" s="11"/>
      <c r="W300" s="17"/>
      <c r="X300" s="7"/>
      <c r="Y300" s="13"/>
      <c r="Z300" s="13"/>
      <c r="AA300" s="13"/>
    </row>
    <row r="301" spans="1:27" ht="13.5" customHeight="1">
      <c r="A301">
        <v>100</v>
      </c>
      <c r="B301" s="14">
        <v>40910</v>
      </c>
      <c r="C301" s="14"/>
      <c r="D301" s="11"/>
      <c r="E301" s="11"/>
      <c r="F301" s="11"/>
      <c r="G301" s="11"/>
      <c r="H301" s="11"/>
      <c r="I301" s="11"/>
      <c r="J301" s="11"/>
      <c r="K301" s="11"/>
      <c r="L301" s="11"/>
      <c r="M301" s="17"/>
      <c r="N301" s="17"/>
      <c r="O301" s="11"/>
      <c r="P301" s="11"/>
      <c r="Q301" s="11"/>
      <c r="R301" s="17"/>
      <c r="S301" s="17"/>
      <c r="T301" s="11"/>
      <c r="U301" s="11"/>
      <c r="V301" s="11"/>
      <c r="W301" s="17"/>
      <c r="X301" s="7"/>
      <c r="Y301" s="13"/>
      <c r="Z301" s="13"/>
      <c r="AA301" s="13"/>
    </row>
    <row r="302" spans="1:27" ht="13.5" customHeight="1">
      <c r="A302">
        <v>99</v>
      </c>
      <c r="B302" s="14">
        <v>40911</v>
      </c>
      <c r="C302" s="14"/>
      <c r="D302" s="11"/>
      <c r="E302" s="11"/>
      <c r="F302" s="11"/>
      <c r="G302" s="11"/>
      <c r="H302" s="11"/>
      <c r="I302" s="11"/>
      <c r="J302" s="11"/>
      <c r="K302" s="11"/>
      <c r="L302" s="11"/>
      <c r="M302" s="17"/>
      <c r="N302" s="17"/>
      <c r="O302" s="11"/>
      <c r="P302" s="11"/>
      <c r="Q302" s="11"/>
      <c r="R302" s="17"/>
      <c r="S302" s="17"/>
      <c r="T302" s="11"/>
      <c r="U302" s="11"/>
      <c r="V302" s="11"/>
      <c r="W302" s="17"/>
      <c r="X302" s="7"/>
      <c r="Y302" s="13"/>
      <c r="Z302" s="13"/>
      <c r="AA302" s="13"/>
    </row>
    <row r="303" spans="1:27" ht="13.5" customHeight="1">
      <c r="A303">
        <v>98</v>
      </c>
      <c r="B303" s="14">
        <v>40912</v>
      </c>
      <c r="C303" s="14"/>
      <c r="D303" s="11"/>
      <c r="E303" s="11"/>
      <c r="F303" s="11"/>
      <c r="G303" s="11"/>
      <c r="H303" s="11"/>
      <c r="I303" s="11"/>
      <c r="J303" s="11"/>
      <c r="K303" s="11"/>
      <c r="L303" s="11"/>
      <c r="M303" s="17"/>
      <c r="N303" s="17"/>
      <c r="O303" s="11"/>
      <c r="P303" s="11"/>
      <c r="Q303" s="11"/>
      <c r="R303" s="17"/>
      <c r="S303" s="17"/>
      <c r="T303" s="11"/>
      <c r="U303" s="11"/>
      <c r="V303" s="11"/>
      <c r="W303" s="17"/>
      <c r="X303" s="7"/>
      <c r="Y303" s="13"/>
      <c r="Z303" s="13"/>
      <c r="AA303" s="13"/>
    </row>
    <row r="304" spans="1:27" ht="13.5" customHeight="1">
      <c r="A304">
        <v>97</v>
      </c>
      <c r="B304" s="14">
        <v>40913</v>
      </c>
      <c r="C304" s="14"/>
      <c r="D304" s="11"/>
      <c r="E304" s="11"/>
      <c r="F304" s="11"/>
      <c r="G304" s="11"/>
      <c r="H304" s="11"/>
      <c r="I304" s="11"/>
      <c r="J304" s="11"/>
      <c r="K304" s="11"/>
      <c r="L304" s="11"/>
      <c r="M304" s="17"/>
      <c r="N304" s="17"/>
      <c r="O304" s="11"/>
      <c r="P304" s="11"/>
      <c r="Q304" s="11"/>
      <c r="R304" s="17"/>
      <c r="S304" s="17"/>
      <c r="T304" s="11"/>
      <c r="U304" s="11"/>
      <c r="V304" s="11"/>
      <c r="W304" s="17"/>
      <c r="X304" s="7"/>
      <c r="Y304" s="13"/>
      <c r="Z304" s="13"/>
      <c r="AA304" s="13"/>
    </row>
    <row r="305" spans="1:27" ht="13.5" customHeight="1">
      <c r="A305">
        <v>96</v>
      </c>
      <c r="B305" s="14">
        <v>40914</v>
      </c>
      <c r="C305" s="14"/>
      <c r="D305" s="11"/>
      <c r="E305" s="11"/>
      <c r="F305" s="11"/>
      <c r="G305" s="11"/>
      <c r="H305" s="11"/>
      <c r="I305" s="11"/>
      <c r="J305" s="11"/>
      <c r="K305" s="11"/>
      <c r="L305" s="11"/>
      <c r="M305" s="17"/>
      <c r="N305" s="17"/>
      <c r="O305" s="11"/>
      <c r="P305" s="11"/>
      <c r="Q305" s="11"/>
      <c r="R305" s="17"/>
      <c r="S305" s="17"/>
      <c r="T305" s="11"/>
      <c r="U305" s="11"/>
      <c r="V305" s="11"/>
      <c r="W305" s="17"/>
      <c r="X305" s="7"/>
      <c r="Y305" s="13"/>
      <c r="Z305" s="13"/>
      <c r="AA305" s="13"/>
    </row>
    <row r="306" spans="1:27" ht="13.5" customHeight="1">
      <c r="A306">
        <v>95</v>
      </c>
      <c r="B306" s="14">
        <v>40915</v>
      </c>
      <c r="C306" s="14"/>
      <c r="D306" s="11"/>
      <c r="E306" s="11"/>
      <c r="F306" s="11"/>
      <c r="G306" s="11"/>
      <c r="H306" s="11"/>
      <c r="I306" s="11"/>
      <c r="J306" s="11"/>
      <c r="K306" s="11"/>
      <c r="L306" s="11"/>
      <c r="M306" s="17"/>
      <c r="N306" s="17"/>
      <c r="O306" s="11"/>
      <c r="P306" s="11"/>
      <c r="Q306" s="11"/>
      <c r="R306" s="17"/>
      <c r="S306" s="17"/>
      <c r="T306" s="11"/>
      <c r="U306" s="11"/>
      <c r="V306" s="11"/>
      <c r="W306" s="17"/>
      <c r="X306" s="7"/>
      <c r="Y306" s="13"/>
      <c r="Z306" s="13"/>
      <c r="AA306" s="13"/>
    </row>
    <row r="307" spans="1:27" ht="13.5" customHeight="1">
      <c r="A307">
        <v>94</v>
      </c>
      <c r="B307" s="14">
        <v>40916</v>
      </c>
      <c r="C307" s="14"/>
      <c r="D307" s="11"/>
      <c r="E307" s="11"/>
      <c r="F307" s="11"/>
      <c r="G307" s="11"/>
      <c r="H307" s="11"/>
      <c r="I307" s="11"/>
      <c r="J307" s="11"/>
      <c r="K307" s="11"/>
      <c r="L307" s="11"/>
      <c r="M307" s="17"/>
      <c r="N307" s="17"/>
      <c r="O307" s="11"/>
      <c r="P307" s="11"/>
      <c r="Q307" s="11"/>
      <c r="R307" s="17"/>
      <c r="S307" s="17"/>
      <c r="T307" s="11"/>
      <c r="U307" s="11"/>
      <c r="V307" s="11"/>
      <c r="W307" s="17"/>
      <c r="X307" s="7"/>
      <c r="Y307" s="13"/>
      <c r="Z307" s="13"/>
      <c r="AA307" s="13"/>
    </row>
    <row r="308" spans="1:27" ht="13.5" customHeight="1">
      <c r="A308">
        <v>93</v>
      </c>
      <c r="B308" s="14">
        <v>40917</v>
      </c>
      <c r="C308" s="14"/>
      <c r="D308" s="11"/>
      <c r="E308" s="11"/>
      <c r="F308" s="11"/>
      <c r="G308" s="11"/>
      <c r="H308" s="11"/>
      <c r="I308" s="11"/>
      <c r="J308" s="11"/>
      <c r="K308" s="11"/>
      <c r="L308" s="11"/>
      <c r="M308" s="17"/>
      <c r="N308" s="17"/>
      <c r="O308" s="11"/>
      <c r="P308" s="11"/>
      <c r="Q308" s="11"/>
      <c r="R308" s="17"/>
      <c r="S308" s="17"/>
      <c r="T308" s="11"/>
      <c r="U308" s="11"/>
      <c r="V308" s="11"/>
      <c r="W308" s="17"/>
      <c r="X308" s="7"/>
      <c r="Y308" s="13"/>
      <c r="Z308" s="13"/>
      <c r="AA308" s="13"/>
    </row>
    <row r="309" spans="1:27" ht="13.5" customHeight="1">
      <c r="A309">
        <v>92</v>
      </c>
      <c r="B309" s="14">
        <v>40918</v>
      </c>
      <c r="C309" s="14"/>
      <c r="D309" s="11"/>
      <c r="E309" s="11"/>
      <c r="F309" s="11"/>
      <c r="G309" s="11"/>
      <c r="H309" s="11"/>
      <c r="I309" s="11"/>
      <c r="J309" s="11"/>
      <c r="K309" s="11"/>
      <c r="L309" s="11"/>
      <c r="M309" s="17"/>
      <c r="N309" s="17"/>
      <c r="O309" s="11"/>
      <c r="P309" s="11"/>
      <c r="Q309" s="11"/>
      <c r="R309" s="17"/>
      <c r="S309" s="17"/>
      <c r="T309" s="11"/>
      <c r="U309" s="11"/>
      <c r="V309" s="11"/>
      <c r="W309" s="17"/>
      <c r="X309" s="7"/>
      <c r="Y309" s="13"/>
      <c r="Z309" s="13"/>
      <c r="AA309" s="13"/>
    </row>
    <row r="310" spans="1:27" ht="13.5" customHeight="1">
      <c r="A310">
        <v>91</v>
      </c>
      <c r="B310" s="14">
        <v>40919</v>
      </c>
      <c r="C310" s="14"/>
      <c r="D310" s="11"/>
      <c r="E310" s="11"/>
      <c r="F310" s="11"/>
      <c r="G310" s="11"/>
      <c r="H310" s="11"/>
      <c r="I310" s="11"/>
      <c r="J310" s="11"/>
      <c r="K310" s="11"/>
      <c r="L310" s="11"/>
      <c r="M310" s="17"/>
      <c r="N310" s="17"/>
      <c r="O310" s="11"/>
      <c r="P310" s="11"/>
      <c r="Q310" s="11"/>
      <c r="R310" s="17"/>
      <c r="S310" s="17"/>
      <c r="T310" s="11"/>
      <c r="U310" s="11"/>
      <c r="V310" s="11"/>
      <c r="W310" s="17"/>
      <c r="X310" s="7"/>
      <c r="Y310" s="13"/>
      <c r="Z310" s="13"/>
      <c r="AA310" s="13"/>
    </row>
    <row r="311" spans="1:27" ht="13.5" customHeight="1">
      <c r="A311">
        <v>90</v>
      </c>
      <c r="B311" s="14">
        <v>40920</v>
      </c>
      <c r="C311" s="14"/>
      <c r="D311" s="11"/>
      <c r="E311" s="11"/>
      <c r="F311" s="11"/>
      <c r="G311" s="11"/>
      <c r="H311" s="11"/>
      <c r="I311" s="11"/>
      <c r="J311" s="11"/>
      <c r="K311" s="11"/>
      <c r="L311" s="11"/>
      <c r="M311" s="17"/>
      <c r="N311" s="17"/>
      <c r="O311" s="11"/>
      <c r="P311" s="11"/>
      <c r="Q311" s="11"/>
      <c r="R311" s="17"/>
      <c r="S311" s="17"/>
      <c r="T311" s="11"/>
      <c r="U311" s="11"/>
      <c r="V311" s="11"/>
      <c r="W311" s="17"/>
      <c r="X311" s="7"/>
      <c r="Y311" s="13"/>
      <c r="Z311" s="13"/>
      <c r="AA311" s="13"/>
    </row>
    <row r="312" spans="1:27" ht="13.5" customHeight="1">
      <c r="A312">
        <v>89</v>
      </c>
      <c r="B312" s="14">
        <v>40921</v>
      </c>
      <c r="C312" s="14"/>
      <c r="D312" s="11"/>
      <c r="E312" s="11"/>
      <c r="F312" s="11"/>
      <c r="G312" s="11"/>
      <c r="H312" s="11"/>
      <c r="I312" s="11"/>
      <c r="J312" s="11"/>
      <c r="K312" s="11"/>
      <c r="L312" s="11"/>
      <c r="M312" s="17"/>
      <c r="N312" s="17"/>
      <c r="O312" s="11"/>
      <c r="P312" s="11"/>
      <c r="Q312" s="11"/>
      <c r="R312" s="17"/>
      <c r="S312" s="17"/>
      <c r="T312" s="11"/>
      <c r="U312" s="11"/>
      <c r="V312" s="11"/>
      <c r="W312" s="17"/>
      <c r="X312" s="7"/>
      <c r="Y312" s="13"/>
      <c r="Z312" s="13"/>
      <c r="AA312" s="13"/>
    </row>
    <row r="313" spans="1:27" ht="13.5" customHeight="1">
      <c r="A313">
        <v>88</v>
      </c>
      <c r="B313" s="14">
        <v>40922</v>
      </c>
      <c r="C313" s="14"/>
      <c r="D313" s="11"/>
      <c r="E313" s="11"/>
      <c r="F313" s="11"/>
      <c r="G313" s="11"/>
      <c r="H313" s="11"/>
      <c r="I313" s="11"/>
      <c r="J313" s="11"/>
      <c r="K313" s="11"/>
      <c r="L313" s="11"/>
      <c r="M313" s="17"/>
      <c r="N313" s="17"/>
      <c r="O313" s="11"/>
      <c r="P313" s="11"/>
      <c r="Q313" s="11"/>
      <c r="R313" s="17"/>
      <c r="S313" s="17"/>
      <c r="T313" s="11"/>
      <c r="U313" s="11"/>
      <c r="V313" s="11"/>
      <c r="W313" s="17"/>
      <c r="X313" s="7"/>
      <c r="Y313" s="13"/>
      <c r="Z313" s="13"/>
      <c r="AA313" s="13"/>
    </row>
    <row r="314" spans="1:27" ht="13.5" customHeight="1">
      <c r="A314">
        <v>87</v>
      </c>
      <c r="B314" s="14">
        <v>40923</v>
      </c>
      <c r="C314" s="14"/>
      <c r="D314" s="11"/>
      <c r="E314" s="11"/>
      <c r="F314" s="11"/>
      <c r="G314" s="11"/>
      <c r="H314" s="11"/>
      <c r="I314" s="11"/>
      <c r="J314" s="11"/>
      <c r="K314" s="11"/>
      <c r="L314" s="11"/>
      <c r="M314" s="17"/>
      <c r="N314" s="17"/>
      <c r="O314" s="11"/>
      <c r="P314" s="11"/>
      <c r="Q314" s="11"/>
      <c r="R314" s="17"/>
      <c r="S314" s="17"/>
      <c r="T314" s="11"/>
      <c r="U314" s="11"/>
      <c r="V314" s="11"/>
      <c r="W314" s="17"/>
      <c r="X314" s="7"/>
      <c r="Y314" s="13"/>
      <c r="Z314" s="13"/>
      <c r="AA314" s="13"/>
    </row>
    <row r="315" spans="1:27" ht="13.5" customHeight="1">
      <c r="A315">
        <v>86</v>
      </c>
      <c r="B315" s="14">
        <v>40924</v>
      </c>
      <c r="C315" s="14"/>
      <c r="D315" s="11"/>
      <c r="E315" s="11"/>
      <c r="F315" s="11"/>
      <c r="G315" s="11"/>
      <c r="H315" s="11"/>
      <c r="I315" s="11"/>
      <c r="J315" s="11"/>
      <c r="K315" s="11"/>
      <c r="L315" s="11"/>
      <c r="M315" s="17"/>
      <c r="N315" s="17"/>
      <c r="O315" s="11"/>
      <c r="P315" s="11"/>
      <c r="Q315" s="11"/>
      <c r="R315" s="17"/>
      <c r="S315" s="17"/>
      <c r="T315" s="11"/>
      <c r="U315" s="11"/>
      <c r="V315" s="11"/>
      <c r="W315" s="17"/>
      <c r="X315" s="7"/>
      <c r="Y315" s="13"/>
      <c r="Z315" s="13"/>
      <c r="AA315" s="13"/>
    </row>
    <row r="316" spans="1:27" ht="13.5" customHeight="1">
      <c r="A316">
        <v>85</v>
      </c>
      <c r="B316" s="14">
        <v>40925</v>
      </c>
      <c r="C316" s="14"/>
      <c r="D316" s="11"/>
      <c r="E316" s="11"/>
      <c r="F316" s="11"/>
      <c r="G316" s="11"/>
      <c r="H316" s="11"/>
      <c r="I316" s="11"/>
      <c r="J316" s="11"/>
      <c r="K316" s="11"/>
      <c r="L316" s="11"/>
      <c r="M316" s="17"/>
      <c r="N316" s="17"/>
      <c r="O316" s="11"/>
      <c r="P316" s="11"/>
      <c r="Q316" s="11"/>
      <c r="R316" s="17"/>
      <c r="S316" s="17"/>
      <c r="T316" s="11"/>
      <c r="U316" s="11"/>
      <c r="V316" s="11"/>
      <c r="W316" s="17"/>
      <c r="X316" s="7"/>
      <c r="Y316" s="13"/>
      <c r="Z316" s="13"/>
      <c r="AA316" s="13"/>
    </row>
    <row r="317" spans="1:27" ht="13.5" customHeight="1">
      <c r="A317">
        <v>84</v>
      </c>
      <c r="B317" s="14">
        <v>40926</v>
      </c>
      <c r="C317" s="14"/>
      <c r="D317" s="11"/>
      <c r="E317" s="11"/>
      <c r="F317" s="11"/>
      <c r="G317" s="11"/>
      <c r="H317" s="11"/>
      <c r="I317" s="11"/>
      <c r="J317" s="11"/>
      <c r="K317" s="11"/>
      <c r="L317" s="11"/>
      <c r="M317" s="17"/>
      <c r="N317" s="17"/>
      <c r="O317" s="11"/>
      <c r="P317" s="11"/>
      <c r="Q317" s="11"/>
      <c r="R317" s="17"/>
      <c r="S317" s="17"/>
      <c r="T317" s="11"/>
      <c r="U317" s="11"/>
      <c r="V317" s="11"/>
      <c r="W317" s="17"/>
      <c r="X317" s="7"/>
      <c r="Y317" s="13"/>
      <c r="Z317" s="13"/>
      <c r="AA317" s="13"/>
    </row>
    <row r="318" spans="1:27" ht="13.5" customHeight="1">
      <c r="A318">
        <v>83</v>
      </c>
      <c r="B318" s="14">
        <v>40927</v>
      </c>
      <c r="C318" s="14"/>
      <c r="D318" s="11"/>
      <c r="E318" s="11"/>
      <c r="F318" s="11"/>
      <c r="G318" s="11"/>
      <c r="H318" s="11"/>
      <c r="I318" s="11"/>
      <c r="J318" s="11"/>
      <c r="K318" s="11"/>
      <c r="L318" s="11"/>
      <c r="M318" s="17"/>
      <c r="N318" s="17"/>
      <c r="O318" s="11"/>
      <c r="P318" s="11"/>
      <c r="Q318" s="11"/>
      <c r="R318" s="17"/>
      <c r="S318" s="17"/>
      <c r="T318" s="11"/>
      <c r="U318" s="11"/>
      <c r="V318" s="11"/>
      <c r="W318" s="17"/>
      <c r="X318" s="7"/>
      <c r="Y318" s="13"/>
      <c r="Z318" s="13"/>
      <c r="AA318" s="13"/>
    </row>
    <row r="319" spans="1:27" ht="13.5" customHeight="1">
      <c r="A319">
        <v>82</v>
      </c>
      <c r="B319" s="14">
        <v>40928</v>
      </c>
      <c r="C319" s="14"/>
      <c r="D319" s="11"/>
      <c r="E319" s="11"/>
      <c r="F319" s="11"/>
      <c r="G319" s="11"/>
      <c r="H319" s="11"/>
      <c r="I319" s="11"/>
      <c r="J319" s="11"/>
      <c r="K319" s="11"/>
      <c r="L319" s="11"/>
      <c r="M319" s="17"/>
      <c r="N319" s="17"/>
      <c r="O319" s="11"/>
      <c r="P319" s="11"/>
      <c r="Q319" s="11"/>
      <c r="R319" s="17"/>
      <c r="S319" s="17"/>
      <c r="T319" s="11"/>
      <c r="U319" s="11"/>
      <c r="V319" s="11"/>
      <c r="W319" s="17"/>
      <c r="X319" s="7"/>
      <c r="Y319" s="13"/>
      <c r="Z319" s="13"/>
      <c r="AA319" s="13"/>
    </row>
    <row r="320" spans="1:27" ht="13.5" customHeight="1">
      <c r="A320">
        <v>81</v>
      </c>
      <c r="B320" s="14">
        <v>40929</v>
      </c>
      <c r="C320" s="14"/>
      <c r="D320" s="11"/>
      <c r="E320" s="11"/>
      <c r="F320" s="11"/>
      <c r="G320" s="11"/>
      <c r="H320" s="11"/>
      <c r="I320" s="11"/>
      <c r="J320" s="11"/>
      <c r="K320" s="11"/>
      <c r="L320" s="11"/>
      <c r="M320" s="17"/>
      <c r="N320" s="17"/>
      <c r="O320" s="11"/>
      <c r="P320" s="11"/>
      <c r="Q320" s="11"/>
      <c r="R320" s="17"/>
      <c r="S320" s="17"/>
      <c r="T320" s="11"/>
      <c r="U320" s="11"/>
      <c r="V320" s="11"/>
      <c r="W320" s="17"/>
      <c r="X320" s="7"/>
      <c r="Y320" s="13"/>
      <c r="Z320" s="13"/>
      <c r="AA320" s="13"/>
    </row>
    <row r="321" spans="1:27" ht="13.5" customHeight="1">
      <c r="A321">
        <v>80</v>
      </c>
      <c r="B321" s="14">
        <v>40930</v>
      </c>
      <c r="C321" s="14"/>
      <c r="D321" s="11"/>
      <c r="E321" s="11"/>
      <c r="F321" s="11"/>
      <c r="G321" s="11"/>
      <c r="H321" s="11"/>
      <c r="I321" s="11"/>
      <c r="J321" s="11"/>
      <c r="K321" s="11"/>
      <c r="L321" s="11"/>
      <c r="M321" s="17"/>
      <c r="N321" s="17"/>
      <c r="O321" s="11"/>
      <c r="P321" s="11"/>
      <c r="Q321" s="11"/>
      <c r="R321" s="17"/>
      <c r="S321" s="17"/>
      <c r="T321" s="11"/>
      <c r="U321" s="11"/>
      <c r="V321" s="11"/>
      <c r="W321" s="17"/>
      <c r="X321" s="7"/>
      <c r="Y321" s="13"/>
      <c r="Z321" s="13"/>
      <c r="AA321" s="13"/>
    </row>
    <row r="322" spans="1:27" ht="13.5" customHeight="1">
      <c r="A322">
        <v>79</v>
      </c>
      <c r="B322" s="14">
        <v>40931</v>
      </c>
      <c r="C322" s="14"/>
      <c r="D322" s="11"/>
      <c r="E322" s="11"/>
      <c r="F322" s="11"/>
      <c r="G322" s="11"/>
      <c r="H322" s="11"/>
      <c r="I322" s="11"/>
      <c r="J322" s="11"/>
      <c r="K322" s="11"/>
      <c r="L322" s="11"/>
      <c r="M322" s="17"/>
      <c r="N322" s="17"/>
      <c r="O322" s="11"/>
      <c r="P322" s="11"/>
      <c r="Q322" s="11"/>
      <c r="R322" s="17"/>
      <c r="S322" s="17"/>
      <c r="T322" s="11"/>
      <c r="U322" s="11"/>
      <c r="V322" s="11"/>
      <c r="W322" s="17"/>
      <c r="X322" s="7"/>
      <c r="Y322" s="13"/>
      <c r="Z322" s="13"/>
      <c r="AA322" s="13"/>
    </row>
    <row r="323" spans="1:27" ht="13.5" customHeight="1">
      <c r="A323">
        <v>78</v>
      </c>
      <c r="B323" s="14">
        <v>40932</v>
      </c>
      <c r="C323" s="14"/>
      <c r="D323" s="11"/>
      <c r="E323" s="11"/>
      <c r="F323" s="11"/>
      <c r="G323" s="11"/>
      <c r="H323" s="11"/>
      <c r="I323" s="11"/>
      <c r="J323" s="11"/>
      <c r="K323" s="11"/>
      <c r="L323" s="11"/>
      <c r="M323" s="17"/>
      <c r="N323" s="17"/>
      <c r="O323" s="11"/>
      <c r="P323" s="11"/>
      <c r="Q323" s="11"/>
      <c r="R323" s="17"/>
      <c r="S323" s="17"/>
      <c r="T323" s="11"/>
      <c r="U323" s="11"/>
      <c r="V323" s="11"/>
      <c r="W323" s="17"/>
      <c r="X323" s="7"/>
      <c r="Y323" s="13"/>
      <c r="Z323" s="13"/>
      <c r="AA323" s="13"/>
    </row>
    <row r="324" spans="1:27" ht="13.5" customHeight="1">
      <c r="A324">
        <v>77</v>
      </c>
      <c r="B324" s="14">
        <v>40933</v>
      </c>
      <c r="C324" s="14"/>
      <c r="D324" s="11"/>
      <c r="E324" s="11"/>
      <c r="F324" s="11"/>
      <c r="G324" s="11"/>
      <c r="H324" s="11"/>
      <c r="I324" s="11"/>
      <c r="J324" s="11"/>
      <c r="K324" s="11"/>
      <c r="L324" s="11"/>
      <c r="M324" s="17"/>
      <c r="N324" s="17"/>
      <c r="O324" s="11"/>
      <c r="P324" s="11"/>
      <c r="Q324" s="11"/>
      <c r="R324" s="17"/>
      <c r="S324" s="17"/>
      <c r="T324" s="11"/>
      <c r="U324" s="11"/>
      <c r="V324" s="11"/>
      <c r="W324" s="17"/>
      <c r="X324" s="7"/>
      <c r="Y324" s="13"/>
      <c r="Z324" s="13"/>
      <c r="AA324" s="13"/>
    </row>
    <row r="325" spans="1:27" ht="13.5" customHeight="1">
      <c r="A325">
        <v>76</v>
      </c>
      <c r="B325" s="14">
        <v>40934</v>
      </c>
      <c r="C325" s="14"/>
      <c r="D325" s="11"/>
      <c r="E325" s="11"/>
      <c r="F325" s="11"/>
      <c r="G325" s="11"/>
      <c r="H325" s="11"/>
      <c r="I325" s="11"/>
      <c r="J325" s="11"/>
      <c r="K325" s="11"/>
      <c r="L325" s="11"/>
      <c r="M325" s="17"/>
      <c r="N325" s="17"/>
      <c r="O325" s="11"/>
      <c r="P325" s="11"/>
      <c r="Q325" s="11"/>
      <c r="R325" s="17"/>
      <c r="S325" s="17"/>
      <c r="T325" s="11"/>
      <c r="U325" s="11"/>
      <c r="V325" s="11"/>
      <c r="W325" s="17"/>
      <c r="X325" s="7"/>
      <c r="Y325" s="13"/>
      <c r="Z325" s="13"/>
      <c r="AA325" s="13"/>
    </row>
    <row r="326" spans="1:27" ht="13.5" customHeight="1">
      <c r="A326">
        <v>75</v>
      </c>
      <c r="B326" s="14">
        <v>40935</v>
      </c>
      <c r="C326" s="14"/>
      <c r="D326" s="11"/>
      <c r="E326" s="11"/>
      <c r="F326" s="11"/>
      <c r="G326" s="11"/>
      <c r="H326" s="11"/>
      <c r="I326" s="11"/>
      <c r="J326" s="11"/>
      <c r="K326" s="11"/>
      <c r="L326" s="11"/>
      <c r="M326" s="17"/>
      <c r="N326" s="17"/>
      <c r="O326" s="11"/>
      <c r="P326" s="11"/>
      <c r="Q326" s="11"/>
      <c r="R326" s="17"/>
      <c r="S326" s="17"/>
      <c r="T326" s="11"/>
      <c r="U326" s="11"/>
      <c r="V326" s="11"/>
      <c r="W326" s="17"/>
      <c r="X326" s="7"/>
      <c r="Y326" s="13"/>
      <c r="Z326" s="13"/>
      <c r="AA326" s="13"/>
    </row>
    <row r="327" spans="1:27" ht="13.5" customHeight="1">
      <c r="A327">
        <v>74</v>
      </c>
      <c r="B327" s="14">
        <v>40936</v>
      </c>
      <c r="C327" s="14"/>
      <c r="D327" s="11"/>
      <c r="E327" s="11"/>
      <c r="F327" s="11"/>
      <c r="G327" s="11"/>
      <c r="H327" s="11"/>
      <c r="I327" s="11"/>
      <c r="J327" s="11"/>
      <c r="K327" s="11"/>
      <c r="L327" s="11"/>
      <c r="M327" s="17"/>
      <c r="N327" s="17"/>
      <c r="O327" s="11"/>
      <c r="P327" s="11"/>
      <c r="Q327" s="11"/>
      <c r="R327" s="17"/>
      <c r="S327" s="17"/>
      <c r="T327" s="11"/>
      <c r="U327" s="11"/>
      <c r="V327" s="11"/>
      <c r="W327" s="17"/>
      <c r="X327" s="7"/>
      <c r="Y327" s="13"/>
      <c r="Z327" s="13"/>
      <c r="AA327" s="13"/>
    </row>
    <row r="328" spans="1:27" ht="13.5" customHeight="1">
      <c r="A328">
        <v>73</v>
      </c>
      <c r="B328" s="14">
        <v>40937</v>
      </c>
      <c r="C328" s="14"/>
      <c r="D328" s="11"/>
      <c r="E328" s="11"/>
      <c r="F328" s="11"/>
      <c r="G328" s="11"/>
      <c r="H328" s="11"/>
      <c r="I328" s="11"/>
      <c r="J328" s="11"/>
      <c r="K328" s="11"/>
      <c r="L328" s="11"/>
      <c r="M328" s="17"/>
      <c r="N328" s="17"/>
      <c r="O328" s="11"/>
      <c r="P328" s="11"/>
      <c r="Q328" s="11"/>
      <c r="R328" s="17"/>
      <c r="S328" s="17"/>
      <c r="T328" s="11"/>
      <c r="U328" s="11"/>
      <c r="V328" s="11"/>
      <c r="W328" s="17"/>
      <c r="X328" s="7"/>
      <c r="Y328" s="13"/>
      <c r="Z328" s="13"/>
      <c r="AA328" s="13"/>
    </row>
    <row r="329" spans="1:27" ht="13.5" customHeight="1">
      <c r="A329">
        <v>72</v>
      </c>
      <c r="B329" s="14">
        <v>40938</v>
      </c>
      <c r="C329" s="14"/>
      <c r="D329" s="11"/>
      <c r="E329" s="11"/>
      <c r="F329" s="11"/>
      <c r="G329" s="11"/>
      <c r="H329" s="11"/>
      <c r="I329" s="11"/>
      <c r="J329" s="11"/>
      <c r="K329" s="11"/>
      <c r="L329" s="11"/>
      <c r="M329" s="17"/>
      <c r="N329" s="17"/>
      <c r="O329" s="11"/>
      <c r="P329" s="11"/>
      <c r="Q329" s="11"/>
      <c r="R329" s="17"/>
      <c r="S329" s="17"/>
      <c r="T329" s="11"/>
      <c r="U329" s="11"/>
      <c r="V329" s="11"/>
      <c r="W329" s="17"/>
      <c r="X329" s="7"/>
      <c r="Y329" s="13"/>
      <c r="Z329" s="13"/>
      <c r="AA329" s="13"/>
    </row>
    <row r="330" spans="1:27" ht="13.5" customHeight="1">
      <c r="A330">
        <v>71</v>
      </c>
      <c r="B330" s="14">
        <v>40939</v>
      </c>
      <c r="C330" s="14"/>
      <c r="D330" s="11"/>
      <c r="E330" s="11"/>
      <c r="F330" s="11"/>
      <c r="G330" s="11"/>
      <c r="H330" s="11"/>
      <c r="I330" s="11"/>
      <c r="J330" s="11"/>
      <c r="K330" s="11"/>
      <c r="L330" s="11"/>
      <c r="M330" s="17"/>
      <c r="N330" s="17"/>
      <c r="O330" s="11"/>
      <c r="P330" s="11"/>
      <c r="Q330" s="11"/>
      <c r="R330" s="17"/>
      <c r="S330" s="17"/>
      <c r="T330" s="11"/>
      <c r="U330" s="11"/>
      <c r="V330" s="11"/>
      <c r="W330" s="17"/>
      <c r="X330" s="7"/>
      <c r="Y330" s="13"/>
      <c r="Z330" s="13"/>
      <c r="AA330" s="13"/>
    </row>
    <row r="331" spans="1:27" ht="13.5" customHeight="1">
      <c r="A331">
        <v>70</v>
      </c>
      <c r="B331" s="14">
        <v>40940</v>
      </c>
      <c r="C331" s="14"/>
      <c r="D331" s="11"/>
      <c r="E331" s="11"/>
      <c r="F331" s="11"/>
      <c r="G331" s="11"/>
      <c r="H331" s="11"/>
      <c r="I331" s="11"/>
      <c r="J331" s="11"/>
      <c r="K331" s="11"/>
      <c r="L331" s="11"/>
      <c r="M331" s="17"/>
      <c r="N331" s="17"/>
      <c r="O331" s="11"/>
      <c r="P331" s="11"/>
      <c r="Q331" s="11"/>
      <c r="R331" s="17"/>
      <c r="S331" s="17"/>
      <c r="T331" s="11"/>
      <c r="U331" s="11"/>
      <c r="V331" s="11"/>
      <c r="W331" s="17"/>
      <c r="X331" s="7"/>
      <c r="Y331" s="13"/>
      <c r="Z331" s="13"/>
      <c r="AA331" s="13"/>
    </row>
    <row r="332" spans="1:27" ht="13.5" customHeight="1">
      <c r="A332">
        <v>69</v>
      </c>
      <c r="B332" s="14">
        <v>40941</v>
      </c>
      <c r="C332" s="14"/>
      <c r="D332" s="11"/>
      <c r="E332" s="11"/>
      <c r="F332" s="11"/>
      <c r="G332" s="11"/>
      <c r="H332" s="11"/>
      <c r="I332" s="11"/>
      <c r="J332" s="11"/>
      <c r="K332" s="11"/>
      <c r="L332" s="11"/>
      <c r="M332" s="17"/>
      <c r="N332" s="17"/>
      <c r="O332" s="11"/>
      <c r="P332" s="11"/>
      <c r="Q332" s="11"/>
      <c r="R332" s="17"/>
      <c r="S332" s="17"/>
      <c r="T332" s="11"/>
      <c r="U332" s="11"/>
      <c r="V332" s="11"/>
      <c r="W332" s="17"/>
      <c r="X332" s="7"/>
      <c r="Y332" s="13"/>
      <c r="Z332" s="13"/>
      <c r="AA332" s="13"/>
    </row>
    <row r="333" spans="1:27" ht="13.5" customHeight="1">
      <c r="A333">
        <v>68</v>
      </c>
      <c r="B333" s="14">
        <v>40942</v>
      </c>
      <c r="C333" s="14"/>
      <c r="D333" s="11"/>
      <c r="E333" s="11"/>
      <c r="F333" s="11"/>
      <c r="G333" s="11"/>
      <c r="H333" s="11"/>
      <c r="I333" s="11"/>
      <c r="J333" s="11"/>
      <c r="K333" s="11"/>
      <c r="L333" s="11"/>
      <c r="M333" s="17"/>
      <c r="N333" s="17"/>
      <c r="O333" s="11"/>
      <c r="P333" s="11"/>
      <c r="Q333" s="11"/>
      <c r="R333" s="17"/>
      <c r="S333" s="17"/>
      <c r="T333" s="11"/>
      <c r="U333" s="11"/>
      <c r="V333" s="11"/>
      <c r="W333" s="17"/>
      <c r="X333" s="7"/>
      <c r="Y333" s="13"/>
      <c r="Z333" s="13"/>
      <c r="AA333" s="13"/>
    </row>
    <row r="334" spans="1:27" ht="13.5" customHeight="1">
      <c r="A334">
        <v>67</v>
      </c>
      <c r="B334" s="14">
        <v>40943</v>
      </c>
      <c r="C334" s="14"/>
      <c r="D334" s="11"/>
      <c r="E334" s="11"/>
      <c r="F334" s="11"/>
      <c r="G334" s="11"/>
      <c r="H334" s="11"/>
      <c r="I334" s="11"/>
      <c r="J334" s="11"/>
      <c r="K334" s="11"/>
      <c r="L334" s="11"/>
      <c r="M334" s="17"/>
      <c r="N334" s="17"/>
      <c r="O334" s="11"/>
      <c r="P334" s="11"/>
      <c r="Q334" s="11"/>
      <c r="R334" s="17"/>
      <c r="S334" s="17"/>
      <c r="T334" s="11"/>
      <c r="U334" s="11"/>
      <c r="V334" s="11"/>
      <c r="W334" s="17"/>
      <c r="X334" s="7"/>
      <c r="Y334" s="13"/>
      <c r="Z334" s="13"/>
      <c r="AA334" s="13"/>
    </row>
    <row r="335" spans="1:27" ht="13.5" customHeight="1">
      <c r="A335">
        <v>66</v>
      </c>
      <c r="B335" s="14">
        <v>40944</v>
      </c>
      <c r="C335" s="14"/>
      <c r="D335" s="11"/>
      <c r="E335" s="11"/>
      <c r="F335" s="11"/>
      <c r="G335" s="11"/>
      <c r="H335" s="11"/>
      <c r="I335" s="11"/>
      <c r="J335" s="11"/>
      <c r="K335" s="11"/>
      <c r="L335" s="11"/>
      <c r="M335" s="17"/>
      <c r="N335" s="17"/>
      <c r="O335" s="11"/>
      <c r="P335" s="11"/>
      <c r="Q335" s="11"/>
      <c r="R335" s="17"/>
      <c r="S335" s="17"/>
      <c r="T335" s="11"/>
      <c r="U335" s="11"/>
      <c r="V335" s="11"/>
      <c r="W335" s="17"/>
      <c r="X335" s="7"/>
      <c r="Y335" s="13"/>
      <c r="Z335" s="13"/>
      <c r="AA335" s="13"/>
    </row>
    <row r="336" spans="1:27" ht="13.5" customHeight="1">
      <c r="A336">
        <v>65</v>
      </c>
      <c r="B336" s="14">
        <v>40945</v>
      </c>
      <c r="C336" s="14"/>
      <c r="D336" s="11"/>
      <c r="E336" s="11"/>
      <c r="F336" s="11"/>
      <c r="G336" s="11"/>
      <c r="H336" s="11"/>
      <c r="I336" s="11"/>
      <c r="J336" s="11"/>
      <c r="K336" s="11"/>
      <c r="L336" s="11"/>
      <c r="M336" s="17"/>
      <c r="N336" s="17"/>
      <c r="O336" s="11"/>
      <c r="P336" s="11"/>
      <c r="Q336" s="11"/>
      <c r="R336" s="17"/>
      <c r="S336" s="17"/>
      <c r="T336" s="11"/>
      <c r="U336" s="11"/>
      <c r="V336" s="11"/>
      <c r="W336" s="17"/>
      <c r="X336" s="7"/>
      <c r="Y336" s="13"/>
      <c r="Z336" s="13"/>
      <c r="AA336" s="13"/>
    </row>
    <row r="337" spans="1:27" ht="13.5" customHeight="1">
      <c r="A337">
        <v>64</v>
      </c>
      <c r="B337" s="14">
        <v>40946</v>
      </c>
      <c r="C337" s="14"/>
      <c r="D337" s="11"/>
      <c r="E337" s="11"/>
      <c r="F337" s="11"/>
      <c r="G337" s="11"/>
      <c r="H337" s="11"/>
      <c r="I337" s="11"/>
      <c r="J337" s="11"/>
      <c r="K337" s="11"/>
      <c r="L337" s="11"/>
      <c r="M337" s="17"/>
      <c r="N337" s="17"/>
      <c r="O337" s="11"/>
      <c r="P337" s="11"/>
      <c r="Q337" s="11"/>
      <c r="R337" s="17"/>
      <c r="S337" s="17"/>
      <c r="T337" s="11"/>
      <c r="U337" s="11"/>
      <c r="V337" s="11"/>
      <c r="W337" s="17"/>
      <c r="X337" s="7"/>
      <c r="Y337" s="13"/>
      <c r="Z337" s="13"/>
      <c r="AA337" s="13"/>
    </row>
    <row r="338" spans="1:27" ht="13.5" customHeight="1">
      <c r="A338">
        <v>63</v>
      </c>
      <c r="B338" s="14">
        <v>40947</v>
      </c>
      <c r="C338" s="14"/>
      <c r="D338" s="11"/>
      <c r="E338" s="11"/>
      <c r="F338" s="11"/>
      <c r="G338" s="11"/>
      <c r="H338" s="11"/>
      <c r="I338" s="11"/>
      <c r="J338" s="11"/>
      <c r="K338" s="11"/>
      <c r="L338" s="11"/>
      <c r="M338" s="17"/>
      <c r="N338" s="17"/>
      <c r="O338" s="11"/>
      <c r="P338" s="11"/>
      <c r="Q338" s="11"/>
      <c r="R338" s="17"/>
      <c r="S338" s="17"/>
      <c r="T338" s="11"/>
      <c r="U338" s="11"/>
      <c r="V338" s="11"/>
      <c r="W338" s="17"/>
      <c r="X338" s="7"/>
      <c r="Y338" s="13"/>
      <c r="Z338" s="13"/>
      <c r="AA338" s="13"/>
    </row>
    <row r="339" spans="1:27" ht="13.5" customHeight="1">
      <c r="A339">
        <v>62</v>
      </c>
      <c r="B339" s="14">
        <v>40948</v>
      </c>
      <c r="C339" s="14"/>
      <c r="D339" s="11"/>
      <c r="E339" s="11"/>
      <c r="F339" s="11"/>
      <c r="G339" s="11"/>
      <c r="H339" s="11"/>
      <c r="I339" s="11"/>
      <c r="J339" s="11"/>
      <c r="K339" s="11"/>
      <c r="L339" s="11"/>
      <c r="M339" s="17"/>
      <c r="N339" s="17"/>
      <c r="O339" s="11"/>
      <c r="P339" s="11"/>
      <c r="Q339" s="11"/>
      <c r="R339" s="17"/>
      <c r="S339" s="17"/>
      <c r="T339" s="11"/>
      <c r="U339" s="11"/>
      <c r="V339" s="11"/>
      <c r="W339" s="17"/>
      <c r="X339" s="7"/>
      <c r="Y339" s="13"/>
      <c r="Z339" s="13"/>
      <c r="AA339" s="13"/>
    </row>
    <row r="340" spans="1:27" ht="13.5" customHeight="1">
      <c r="A340">
        <v>61</v>
      </c>
      <c r="B340" s="14">
        <v>40949</v>
      </c>
      <c r="C340" s="14"/>
      <c r="D340" s="11"/>
      <c r="E340" s="11"/>
      <c r="F340" s="11"/>
      <c r="G340" s="11"/>
      <c r="H340" s="11"/>
      <c r="I340" s="11"/>
      <c r="J340" s="11"/>
      <c r="K340" s="11"/>
      <c r="L340" s="11"/>
      <c r="M340" s="17"/>
      <c r="N340" s="17"/>
      <c r="O340" s="11"/>
      <c r="P340" s="11"/>
      <c r="Q340" s="11"/>
      <c r="R340" s="17"/>
      <c r="S340" s="17"/>
      <c r="T340" s="11"/>
      <c r="U340" s="11"/>
      <c r="V340" s="11"/>
      <c r="W340" s="17"/>
      <c r="X340" s="7"/>
      <c r="Y340" s="13"/>
      <c r="Z340" s="13"/>
      <c r="AA340" s="13"/>
    </row>
    <row r="341" spans="1:27" ht="13.5" customHeight="1">
      <c r="A341">
        <v>60</v>
      </c>
      <c r="B341" s="14">
        <v>40950</v>
      </c>
      <c r="C341" s="14"/>
      <c r="D341" s="11"/>
      <c r="E341" s="11"/>
      <c r="F341" s="11"/>
      <c r="G341" s="11"/>
      <c r="H341" s="11"/>
      <c r="I341" s="11"/>
      <c r="J341" s="11"/>
      <c r="K341" s="11"/>
      <c r="L341" s="11"/>
      <c r="M341" s="17"/>
      <c r="N341" s="17"/>
      <c r="O341" s="11"/>
      <c r="P341" s="11"/>
      <c r="Q341" s="11"/>
      <c r="R341" s="17"/>
      <c r="S341" s="17"/>
      <c r="T341" s="11"/>
      <c r="U341" s="11"/>
      <c r="V341" s="11"/>
      <c r="W341" s="17"/>
      <c r="X341" s="7"/>
      <c r="Y341" s="13"/>
      <c r="Z341" s="13"/>
      <c r="AA341" s="13"/>
    </row>
    <row r="342" spans="1:27" ht="13.5" customHeight="1">
      <c r="A342">
        <v>59</v>
      </c>
      <c r="B342" s="14">
        <v>40951</v>
      </c>
      <c r="C342" s="14"/>
      <c r="D342" s="11"/>
      <c r="E342" s="11"/>
      <c r="F342" s="11"/>
      <c r="G342" s="11"/>
      <c r="H342" s="11"/>
      <c r="I342" s="11"/>
      <c r="J342" s="11"/>
      <c r="K342" s="11"/>
      <c r="L342" s="11"/>
      <c r="M342" s="17"/>
      <c r="N342" s="17"/>
      <c r="O342" s="11"/>
      <c r="P342" s="11"/>
      <c r="Q342" s="11"/>
      <c r="R342" s="17"/>
      <c r="S342" s="17"/>
      <c r="T342" s="11"/>
      <c r="U342" s="11"/>
      <c r="V342" s="11"/>
      <c r="W342" s="17"/>
      <c r="X342" s="7"/>
      <c r="Y342" s="13"/>
      <c r="Z342" s="13"/>
      <c r="AA342" s="13"/>
    </row>
    <row r="343" spans="1:27" ht="13.5" customHeight="1">
      <c r="A343">
        <v>58</v>
      </c>
      <c r="B343" s="14">
        <v>40952</v>
      </c>
      <c r="C343" s="14"/>
      <c r="D343" s="11"/>
      <c r="E343" s="11"/>
      <c r="F343" s="11"/>
      <c r="G343" s="11"/>
      <c r="H343" s="11"/>
      <c r="I343" s="11"/>
      <c r="J343" s="11"/>
      <c r="K343" s="11"/>
      <c r="L343" s="11"/>
      <c r="M343" s="17"/>
      <c r="N343" s="17"/>
      <c r="O343" s="11"/>
      <c r="P343" s="11"/>
      <c r="Q343" s="11"/>
      <c r="R343" s="17"/>
      <c r="S343" s="17"/>
      <c r="T343" s="11"/>
      <c r="U343" s="11"/>
      <c r="V343" s="11"/>
      <c r="W343" s="17"/>
      <c r="X343" s="7"/>
      <c r="Y343" s="13"/>
      <c r="Z343" s="13"/>
      <c r="AA343" s="13"/>
    </row>
    <row r="344" spans="1:27" ht="13.5" customHeight="1">
      <c r="A344">
        <v>57</v>
      </c>
      <c r="B344" s="14">
        <v>40953</v>
      </c>
      <c r="C344" s="14"/>
      <c r="D344" s="11"/>
      <c r="E344" s="11"/>
      <c r="F344" s="11"/>
      <c r="G344" s="11"/>
      <c r="H344" s="11"/>
      <c r="I344" s="11"/>
      <c r="J344" s="11"/>
      <c r="K344" s="11"/>
      <c r="L344" s="11"/>
      <c r="M344" s="17"/>
      <c r="N344" s="17"/>
      <c r="O344" s="11"/>
      <c r="P344" s="11"/>
      <c r="Q344" s="11"/>
      <c r="R344" s="17"/>
      <c r="S344" s="17"/>
      <c r="T344" s="11"/>
      <c r="U344" s="11"/>
      <c r="V344" s="11"/>
      <c r="W344" s="17"/>
      <c r="X344" s="7"/>
      <c r="Y344" s="13"/>
      <c r="Z344" s="13"/>
      <c r="AA344" s="13"/>
    </row>
    <row r="345" spans="1:27" ht="13.5" customHeight="1">
      <c r="A345">
        <v>56</v>
      </c>
      <c r="B345" s="14">
        <v>40954</v>
      </c>
      <c r="C345" s="14"/>
      <c r="D345" s="11"/>
      <c r="E345" s="11"/>
      <c r="F345" s="11"/>
      <c r="G345" s="11"/>
      <c r="H345" s="11"/>
      <c r="I345" s="11"/>
      <c r="J345" s="11"/>
      <c r="K345" s="11"/>
      <c r="L345" s="11"/>
      <c r="M345" s="17"/>
      <c r="N345" s="17"/>
      <c r="O345" s="11"/>
      <c r="P345" s="11"/>
      <c r="Q345" s="11"/>
      <c r="R345" s="17"/>
      <c r="S345" s="17"/>
      <c r="T345" s="11"/>
      <c r="U345" s="11"/>
      <c r="V345" s="11"/>
      <c r="W345" s="17"/>
      <c r="X345" s="7"/>
      <c r="Y345" s="13"/>
      <c r="Z345" s="13"/>
      <c r="AA345" s="13"/>
    </row>
    <row r="346" spans="1:27" ht="13.5" customHeight="1">
      <c r="A346">
        <v>55</v>
      </c>
      <c r="B346" s="14">
        <v>40955</v>
      </c>
      <c r="C346" s="14"/>
      <c r="D346" s="11"/>
      <c r="E346" s="11"/>
      <c r="F346" s="11"/>
      <c r="G346" s="11"/>
      <c r="H346" s="11"/>
      <c r="I346" s="11"/>
      <c r="J346" s="11"/>
      <c r="K346" s="11"/>
      <c r="L346" s="11"/>
      <c r="M346" s="17"/>
      <c r="N346" s="17"/>
      <c r="O346" s="11"/>
      <c r="P346" s="11"/>
      <c r="Q346" s="11"/>
      <c r="R346" s="17"/>
      <c r="S346" s="17"/>
      <c r="T346" s="11"/>
      <c r="U346" s="11"/>
      <c r="V346" s="11"/>
      <c r="W346" s="17"/>
      <c r="X346" s="7"/>
      <c r="Y346" s="13"/>
      <c r="Z346" s="13"/>
      <c r="AA346" s="13"/>
    </row>
    <row r="347" spans="1:27" ht="13.5" customHeight="1">
      <c r="A347">
        <v>54</v>
      </c>
      <c r="B347" s="14">
        <v>40956</v>
      </c>
      <c r="C347" s="14"/>
      <c r="D347" s="11"/>
      <c r="E347" s="11"/>
      <c r="F347" s="11"/>
      <c r="G347" s="11"/>
      <c r="H347" s="11"/>
      <c r="I347" s="11"/>
      <c r="J347" s="11"/>
      <c r="K347" s="11"/>
      <c r="L347" s="11"/>
      <c r="M347" s="17"/>
      <c r="N347" s="17"/>
      <c r="O347" s="11"/>
      <c r="P347" s="11"/>
      <c r="Q347" s="11"/>
      <c r="R347" s="17"/>
      <c r="S347" s="17"/>
      <c r="T347" s="11"/>
      <c r="U347" s="11"/>
      <c r="V347" s="11"/>
      <c r="W347" s="17"/>
      <c r="X347" s="7"/>
      <c r="Y347" s="13"/>
      <c r="Z347" s="13"/>
      <c r="AA347" s="13"/>
    </row>
    <row r="348" spans="1:27" ht="14.25" customHeight="1">
      <c r="A348">
        <v>53</v>
      </c>
      <c r="B348" s="14">
        <v>40957</v>
      </c>
      <c r="C348" s="14"/>
      <c r="D348" s="11"/>
      <c r="E348" s="11"/>
      <c r="F348" s="11"/>
      <c r="G348" s="11"/>
      <c r="H348" s="11"/>
      <c r="I348" s="11"/>
      <c r="J348" s="11"/>
      <c r="K348" s="11"/>
      <c r="L348" s="11"/>
      <c r="M348" s="17"/>
      <c r="N348" s="17"/>
      <c r="O348" s="11"/>
      <c r="P348" s="11"/>
      <c r="Q348" s="11"/>
      <c r="R348" s="17"/>
      <c r="S348" s="17"/>
      <c r="T348" s="11"/>
      <c r="U348" s="11"/>
      <c r="V348" s="11"/>
      <c r="W348" s="17"/>
      <c r="X348" s="7"/>
      <c r="Y348" s="13"/>
      <c r="Z348" s="13"/>
      <c r="AA348" s="13"/>
    </row>
    <row r="349" spans="1:27" ht="14.25" customHeight="1">
      <c r="A349">
        <v>52</v>
      </c>
      <c r="B349" s="14">
        <v>40958</v>
      </c>
      <c r="C349" s="14"/>
      <c r="D349" s="11"/>
      <c r="E349" s="11"/>
      <c r="F349" s="11"/>
      <c r="G349" s="11"/>
      <c r="H349" s="11"/>
      <c r="I349" s="11"/>
      <c r="J349" s="11"/>
      <c r="K349" s="11"/>
      <c r="L349" s="11"/>
      <c r="M349" s="17"/>
      <c r="N349" s="17"/>
      <c r="O349" s="11"/>
      <c r="P349" s="11"/>
      <c r="Q349" s="11"/>
      <c r="R349" s="17"/>
      <c r="S349" s="17"/>
      <c r="T349" s="11"/>
      <c r="U349" s="11"/>
      <c r="V349" s="11"/>
      <c r="W349" s="17"/>
      <c r="X349" s="7"/>
      <c r="Y349" s="13"/>
      <c r="Z349" s="13"/>
      <c r="AA349" s="13"/>
    </row>
    <row r="350" spans="1:27" ht="14.25" customHeight="1">
      <c r="A350">
        <v>51</v>
      </c>
      <c r="B350" s="14">
        <v>40959</v>
      </c>
      <c r="C350" s="14"/>
      <c r="D350" s="11"/>
      <c r="E350" s="11"/>
      <c r="F350" s="11"/>
      <c r="G350" s="11"/>
      <c r="H350" s="11"/>
      <c r="I350" s="11"/>
      <c r="J350" s="11"/>
      <c r="K350" s="11"/>
      <c r="L350" s="11"/>
      <c r="M350" s="17"/>
      <c r="N350" s="17"/>
      <c r="O350" s="11"/>
      <c r="P350" s="11"/>
      <c r="Q350" s="11"/>
      <c r="R350" s="17"/>
      <c r="S350" s="17"/>
      <c r="T350" s="11"/>
      <c r="U350" s="11"/>
      <c r="V350" s="11"/>
      <c r="W350" s="17"/>
      <c r="X350" s="7"/>
      <c r="Y350" s="13"/>
      <c r="Z350" s="13"/>
      <c r="AA350" s="13"/>
    </row>
    <row r="351" spans="1:27" ht="14.25" customHeight="1">
      <c r="A351">
        <v>50</v>
      </c>
      <c r="B351" s="14">
        <v>40960</v>
      </c>
      <c r="C351" s="14"/>
      <c r="D351" s="11"/>
      <c r="E351" s="11"/>
      <c r="F351" s="11"/>
      <c r="G351" s="11"/>
      <c r="H351" s="11"/>
      <c r="I351" s="11"/>
      <c r="J351" s="11"/>
      <c r="K351" s="11"/>
      <c r="L351" s="11"/>
      <c r="M351" s="17"/>
      <c r="N351" s="17"/>
      <c r="O351" s="11"/>
      <c r="P351" s="11"/>
      <c r="Q351" s="11"/>
      <c r="R351" s="17"/>
      <c r="S351" s="17"/>
      <c r="T351" s="11"/>
      <c r="U351" s="11"/>
      <c r="V351" s="11"/>
      <c r="W351" s="17"/>
      <c r="X351" s="7"/>
      <c r="Y351" s="13"/>
      <c r="Z351" s="13"/>
      <c r="AA351" s="13"/>
    </row>
    <row r="352" spans="1:27" ht="14.25" customHeight="1">
      <c r="A352">
        <v>49</v>
      </c>
      <c r="B352" s="14">
        <v>40961</v>
      </c>
      <c r="C352" s="14"/>
      <c r="D352" s="11"/>
      <c r="E352" s="11"/>
      <c r="F352" s="11"/>
      <c r="G352" s="11"/>
      <c r="H352" s="11"/>
      <c r="I352" s="11"/>
      <c r="J352" s="11"/>
      <c r="K352" s="11"/>
      <c r="L352" s="11"/>
      <c r="M352" s="17"/>
      <c r="N352" s="17"/>
      <c r="O352" s="11"/>
      <c r="P352" s="11"/>
      <c r="Q352" s="11"/>
      <c r="R352" s="17"/>
      <c r="S352" s="17"/>
      <c r="T352" s="11"/>
      <c r="U352" s="11"/>
      <c r="V352" s="11"/>
      <c r="W352" s="17"/>
      <c r="X352" s="7"/>
      <c r="Y352" s="13"/>
      <c r="Z352" s="13"/>
      <c r="AA352" s="13"/>
    </row>
    <row r="353" spans="1:27" ht="14.25" customHeight="1">
      <c r="A353">
        <v>48</v>
      </c>
      <c r="B353" s="14">
        <v>40962</v>
      </c>
      <c r="C353" s="14"/>
      <c r="D353" s="11"/>
      <c r="E353" s="11"/>
      <c r="F353" s="11"/>
      <c r="G353" s="11"/>
      <c r="H353" s="11"/>
      <c r="I353" s="11"/>
      <c r="J353" s="11"/>
      <c r="K353" s="11"/>
      <c r="L353" s="11"/>
      <c r="M353" s="17"/>
      <c r="N353" s="17"/>
      <c r="O353" s="11"/>
      <c r="P353" s="11"/>
      <c r="Q353" s="11"/>
      <c r="R353" s="17"/>
      <c r="S353" s="17"/>
      <c r="T353" s="11"/>
      <c r="U353" s="11"/>
      <c r="V353" s="11"/>
      <c r="W353" s="17"/>
      <c r="X353" s="7"/>
      <c r="Y353" s="13"/>
      <c r="Z353" s="13"/>
      <c r="AA353" s="13"/>
    </row>
    <row r="354" spans="1:27" ht="14.25" customHeight="1">
      <c r="A354">
        <v>47</v>
      </c>
      <c r="B354" s="14">
        <v>40963</v>
      </c>
      <c r="C354" s="14"/>
      <c r="D354" s="11"/>
      <c r="E354" s="11"/>
      <c r="F354" s="11"/>
      <c r="G354" s="11"/>
      <c r="H354" s="11"/>
      <c r="I354" s="11"/>
      <c r="J354" s="11"/>
      <c r="K354" s="11"/>
      <c r="L354" s="11"/>
      <c r="M354" s="17"/>
      <c r="N354" s="17"/>
      <c r="O354" s="11"/>
      <c r="P354" s="11"/>
      <c r="Q354" s="11"/>
      <c r="R354" s="17"/>
      <c r="S354" s="17"/>
      <c r="T354" s="11"/>
      <c r="U354" s="11"/>
      <c r="V354" s="11"/>
      <c r="W354" s="17"/>
      <c r="X354" s="7"/>
      <c r="Y354" s="13"/>
      <c r="Z354" s="13"/>
      <c r="AA354" s="13"/>
    </row>
    <row r="355" spans="1:27" ht="14.25" customHeight="1">
      <c r="A355">
        <v>46</v>
      </c>
      <c r="B355" s="14">
        <v>40964</v>
      </c>
      <c r="C355" s="14"/>
      <c r="D355" s="11"/>
      <c r="E355" s="11"/>
      <c r="F355" s="11"/>
      <c r="G355" s="11"/>
      <c r="H355" s="11"/>
      <c r="I355" s="11"/>
      <c r="J355" s="11"/>
      <c r="K355" s="11"/>
      <c r="L355" s="11"/>
      <c r="M355" s="17"/>
      <c r="N355" s="17"/>
      <c r="O355" s="11"/>
      <c r="P355" s="11"/>
      <c r="Q355" s="11"/>
      <c r="R355" s="17"/>
      <c r="S355" s="17"/>
      <c r="T355" s="11"/>
      <c r="U355" s="11"/>
      <c r="V355" s="11"/>
      <c r="W355" s="17"/>
      <c r="X355" s="7"/>
      <c r="Y355" s="13"/>
      <c r="Z355" s="13"/>
      <c r="AA355" s="13"/>
    </row>
    <row r="356" spans="1:27" ht="14.25" customHeight="1">
      <c r="A356">
        <v>45</v>
      </c>
      <c r="B356" s="14">
        <v>40965</v>
      </c>
      <c r="C356" s="14"/>
      <c r="D356" s="11"/>
      <c r="E356" s="11"/>
      <c r="F356" s="11"/>
      <c r="G356" s="11"/>
      <c r="H356" s="11"/>
      <c r="I356" s="11"/>
      <c r="J356" s="11"/>
      <c r="K356" s="11"/>
      <c r="L356" s="11"/>
      <c r="M356" s="17"/>
      <c r="N356" s="17"/>
      <c r="O356" s="11"/>
      <c r="P356" s="11"/>
      <c r="Q356" s="11"/>
      <c r="R356" s="17"/>
      <c r="S356" s="17"/>
      <c r="T356" s="11"/>
      <c r="U356" s="11"/>
      <c r="V356" s="11"/>
      <c r="W356" s="17"/>
      <c r="X356" s="7"/>
      <c r="Y356" s="13"/>
      <c r="Z356" s="13"/>
      <c r="AA356" s="13"/>
    </row>
    <row r="357" spans="1:27" ht="14.25" customHeight="1">
      <c r="A357">
        <v>44</v>
      </c>
      <c r="B357" s="14">
        <v>40966</v>
      </c>
      <c r="C357" s="14"/>
      <c r="D357" s="11"/>
      <c r="E357" s="11"/>
      <c r="F357" s="11"/>
      <c r="G357" s="11"/>
      <c r="H357" s="11"/>
      <c r="I357" s="11"/>
      <c r="J357" s="11"/>
      <c r="K357" s="11"/>
      <c r="L357" s="11"/>
      <c r="M357" s="17"/>
      <c r="N357" s="17"/>
      <c r="O357" s="11"/>
      <c r="P357" s="11"/>
      <c r="Q357" s="11"/>
      <c r="R357" s="17"/>
      <c r="S357" s="17"/>
      <c r="T357" s="11"/>
      <c r="U357" s="11"/>
      <c r="V357" s="11"/>
      <c r="W357" s="17"/>
      <c r="X357" s="7"/>
      <c r="Y357" s="13"/>
      <c r="Z357" s="13"/>
      <c r="AA357" s="13"/>
    </row>
    <row r="358" spans="1:27" ht="14.25" customHeight="1">
      <c r="A358">
        <v>43</v>
      </c>
      <c r="B358" s="14">
        <v>40967</v>
      </c>
      <c r="C358" s="14"/>
      <c r="D358" s="11"/>
      <c r="E358" s="11"/>
      <c r="F358" s="11"/>
      <c r="G358" s="11"/>
      <c r="H358" s="11"/>
      <c r="I358" s="11"/>
      <c r="J358" s="11"/>
      <c r="K358" s="11"/>
      <c r="L358" s="11"/>
      <c r="M358" s="17"/>
      <c r="N358" s="17"/>
      <c r="O358" s="11"/>
      <c r="P358" s="11"/>
      <c r="Q358" s="11"/>
      <c r="R358" s="17"/>
      <c r="S358" s="17"/>
      <c r="T358" s="11"/>
      <c r="U358" s="11"/>
      <c r="V358" s="11"/>
      <c r="W358" s="17"/>
      <c r="X358" s="7"/>
      <c r="Y358" s="13"/>
      <c r="Z358" s="13"/>
      <c r="AA358" s="13"/>
    </row>
    <row r="359" spans="1:27" ht="14.25" customHeight="1">
      <c r="A359">
        <v>42</v>
      </c>
      <c r="B359" s="14">
        <v>40968</v>
      </c>
      <c r="C359" s="14"/>
      <c r="D359" s="11">
        <v>4266</v>
      </c>
      <c r="E359" s="11"/>
      <c r="F359" s="11"/>
      <c r="G359" s="11"/>
      <c r="H359" s="11"/>
      <c r="I359" s="11"/>
      <c r="J359" s="11"/>
      <c r="K359" s="11"/>
      <c r="L359" s="11"/>
      <c r="M359" s="17"/>
      <c r="N359" s="17"/>
      <c r="O359" s="11"/>
      <c r="P359" s="11"/>
      <c r="Q359" s="11"/>
      <c r="R359" s="17"/>
      <c r="S359" s="17"/>
      <c r="T359" s="11"/>
      <c r="U359" s="11"/>
      <c r="V359" s="11"/>
      <c r="W359" s="17"/>
      <c r="X359" s="7"/>
      <c r="Y359" s="13"/>
      <c r="Z359" s="13"/>
      <c r="AA359" s="13"/>
    </row>
    <row r="360" spans="1:27" ht="14.25" customHeight="1">
      <c r="A360">
        <v>41</v>
      </c>
      <c r="B360" s="14">
        <v>40969</v>
      </c>
      <c r="C360" s="14"/>
      <c r="D360" s="11">
        <v>4267</v>
      </c>
      <c r="E360" s="11">
        <v>2880</v>
      </c>
      <c r="F360" s="11">
        <v>850</v>
      </c>
      <c r="G360" s="11"/>
      <c r="H360" s="11"/>
      <c r="I360" s="11"/>
      <c r="J360" s="11">
        <v>3174</v>
      </c>
      <c r="K360" s="11">
        <v>2979</v>
      </c>
      <c r="L360" s="11">
        <v>3013</v>
      </c>
      <c r="M360" s="17"/>
      <c r="N360" s="17"/>
      <c r="O360" s="11">
        <v>3316</v>
      </c>
      <c r="P360" s="11">
        <v>2991</v>
      </c>
      <c r="Q360" s="11">
        <v>3039</v>
      </c>
      <c r="R360" s="17"/>
      <c r="S360" s="17"/>
      <c r="T360" s="11">
        <v>3029</v>
      </c>
      <c r="U360" s="11">
        <v>3004</v>
      </c>
      <c r="V360" s="11"/>
      <c r="W360" s="17"/>
      <c r="X360" s="7"/>
      <c r="Y360" s="13">
        <v>3052</v>
      </c>
      <c r="Z360" s="13">
        <v>2243</v>
      </c>
      <c r="AA360" s="13">
        <v>4483</v>
      </c>
    </row>
    <row r="361" spans="1:27" ht="14.25" customHeight="1">
      <c r="A361">
        <v>40</v>
      </c>
      <c r="B361" s="14">
        <v>40970</v>
      </c>
      <c r="C361" s="14"/>
      <c r="D361" s="11">
        <v>4304</v>
      </c>
      <c r="E361" s="11">
        <v>2900</v>
      </c>
      <c r="F361" s="11">
        <v>850</v>
      </c>
      <c r="G361" s="11"/>
      <c r="H361" s="11"/>
      <c r="I361" s="11"/>
      <c r="J361" s="11">
        <v>3187</v>
      </c>
      <c r="K361" s="11">
        <v>2992</v>
      </c>
      <c r="L361" s="11">
        <v>3029</v>
      </c>
      <c r="M361" s="17"/>
      <c r="N361" s="17"/>
      <c r="O361" s="11">
        <v>3295</v>
      </c>
      <c r="P361" s="11">
        <v>2971</v>
      </c>
      <c r="Q361" s="11">
        <v>3008</v>
      </c>
      <c r="R361" s="17"/>
      <c r="S361" s="17"/>
      <c r="T361" s="11">
        <v>3010</v>
      </c>
      <c r="U361" s="11">
        <v>2980</v>
      </c>
      <c r="V361" s="11"/>
      <c r="W361" s="17"/>
      <c r="X361" s="7"/>
      <c r="Y361" s="13">
        <v>3265</v>
      </c>
      <c r="Z361" s="13">
        <v>2058</v>
      </c>
      <c r="AA361" s="13">
        <v>4516</v>
      </c>
    </row>
    <row r="362" spans="1:27" ht="14.25" customHeight="1">
      <c r="A362">
        <v>39</v>
      </c>
      <c r="B362" s="14">
        <v>40971</v>
      </c>
      <c r="C362" s="14"/>
      <c r="D362" s="11">
        <v>4349</v>
      </c>
      <c r="E362" s="11">
        <v>2921</v>
      </c>
      <c r="F362" s="11">
        <v>850</v>
      </c>
      <c r="G362" s="11"/>
      <c r="H362" s="11"/>
      <c r="I362" s="11"/>
      <c r="J362" s="11">
        <v>3182</v>
      </c>
      <c r="K362" s="11">
        <v>2986</v>
      </c>
      <c r="L362" s="11">
        <v>3024</v>
      </c>
      <c r="M362" s="17"/>
      <c r="N362" s="17"/>
      <c r="O362" s="11">
        <v>3283</v>
      </c>
      <c r="P362" s="11">
        <v>2957</v>
      </c>
      <c r="Q362" s="11">
        <v>2998</v>
      </c>
      <c r="R362" s="17"/>
      <c r="S362" s="17"/>
      <c r="T362" s="11">
        <v>3001</v>
      </c>
      <c r="U362" s="11">
        <v>2972</v>
      </c>
      <c r="V362" s="11"/>
      <c r="W362" s="17"/>
      <c r="X362" s="7"/>
      <c r="Y362" s="13">
        <v>3561</v>
      </c>
      <c r="Z362" s="13">
        <v>2471</v>
      </c>
      <c r="AA362" s="13">
        <v>4548</v>
      </c>
    </row>
    <row r="363" spans="1:27" ht="14.25" customHeight="1">
      <c r="A363">
        <v>38</v>
      </c>
      <c r="B363" s="14">
        <v>40972</v>
      </c>
      <c r="C363" s="14"/>
      <c r="D363" s="11">
        <v>4343</v>
      </c>
      <c r="E363" s="11">
        <v>2947</v>
      </c>
      <c r="F363" s="11">
        <v>850</v>
      </c>
      <c r="G363" s="11"/>
      <c r="H363" s="11"/>
      <c r="I363" s="11"/>
      <c r="J363" s="11">
        <v>3181</v>
      </c>
      <c r="K363" s="11">
        <v>2986</v>
      </c>
      <c r="L363" s="11">
        <v>3023</v>
      </c>
      <c r="M363" s="17"/>
      <c r="N363" s="17"/>
      <c r="O363" s="11">
        <v>3276</v>
      </c>
      <c r="P363" s="11">
        <v>2957</v>
      </c>
      <c r="Q363" s="11">
        <v>2993</v>
      </c>
      <c r="R363" s="17"/>
      <c r="S363" s="17"/>
      <c r="T363" s="11">
        <v>2995</v>
      </c>
      <c r="U363" s="11">
        <v>2970</v>
      </c>
      <c r="V363" s="11"/>
      <c r="W363" s="17"/>
      <c r="X363" s="7"/>
      <c r="Y363" s="13">
        <v>3955</v>
      </c>
      <c r="Z363" s="13">
        <v>2874</v>
      </c>
      <c r="AA363" s="13">
        <v>4330</v>
      </c>
    </row>
    <row r="364" spans="1:27" ht="14.25" customHeight="1">
      <c r="A364">
        <v>37</v>
      </c>
      <c r="B364" s="14">
        <v>40973</v>
      </c>
      <c r="C364" s="14"/>
      <c r="D364" s="7">
        <v>4530</v>
      </c>
      <c r="E364" s="11">
        <v>2969</v>
      </c>
      <c r="F364" s="11">
        <v>850</v>
      </c>
      <c r="G364" s="11"/>
      <c r="H364" s="11"/>
      <c r="I364" s="11"/>
      <c r="J364" s="11">
        <v>3184</v>
      </c>
      <c r="K364" s="11">
        <v>2985</v>
      </c>
      <c r="L364" s="11">
        <v>3023</v>
      </c>
      <c r="M364" s="17"/>
      <c r="N364" s="17"/>
      <c r="O364" s="11">
        <v>3312</v>
      </c>
      <c r="P364" s="11">
        <v>2987</v>
      </c>
      <c r="Q364" s="11">
        <v>3010</v>
      </c>
      <c r="R364" s="17"/>
      <c r="S364" s="17"/>
      <c r="T364" s="11">
        <v>2999</v>
      </c>
      <c r="U364" s="11">
        <v>2976</v>
      </c>
      <c r="V364" s="11"/>
      <c r="W364" s="17"/>
      <c r="X364" s="7"/>
      <c r="Y364" s="13">
        <v>4256</v>
      </c>
      <c r="Z364" s="13">
        <v>2897</v>
      </c>
      <c r="AA364" s="13">
        <v>4354</v>
      </c>
    </row>
    <row r="365" spans="1:27" ht="14.25" customHeight="1">
      <c r="A365">
        <v>36</v>
      </c>
      <c r="B365" s="14">
        <v>40974</v>
      </c>
      <c r="C365" s="14"/>
      <c r="D365" s="7">
        <v>4635</v>
      </c>
      <c r="E365" s="7">
        <v>3015</v>
      </c>
      <c r="F365" s="7">
        <v>850</v>
      </c>
      <c r="G365" s="7"/>
      <c r="H365" s="7"/>
      <c r="I365" s="7"/>
      <c r="J365" s="7">
        <v>3265</v>
      </c>
      <c r="K365" s="7">
        <v>3080</v>
      </c>
      <c r="L365" s="7">
        <v>3129</v>
      </c>
      <c r="M365" s="17"/>
      <c r="N365" s="17"/>
      <c r="O365" s="7">
        <v>3360</v>
      </c>
      <c r="P365" s="7">
        <v>3033</v>
      </c>
      <c r="Q365" s="7">
        <v>3053</v>
      </c>
      <c r="R365" s="17"/>
      <c r="S365" s="17"/>
      <c r="T365" s="7">
        <v>3033</v>
      </c>
      <c r="U365" s="7">
        <v>3008</v>
      </c>
      <c r="V365" s="7"/>
      <c r="W365" s="17"/>
      <c r="X365" s="7"/>
      <c r="Y365" s="7">
        <v>4315</v>
      </c>
      <c r="Z365" s="7">
        <v>2904</v>
      </c>
      <c r="AA365" s="7">
        <v>4381</v>
      </c>
    </row>
    <row r="366" spans="1:27" ht="14.25" customHeight="1">
      <c r="A366">
        <v>35</v>
      </c>
      <c r="B366" s="14">
        <v>40975</v>
      </c>
      <c r="C366" s="14"/>
      <c r="D366" s="7">
        <v>4631</v>
      </c>
      <c r="E366" s="7">
        <v>3047</v>
      </c>
      <c r="F366" s="7">
        <v>850</v>
      </c>
      <c r="G366" s="7"/>
      <c r="H366" s="7"/>
      <c r="I366" s="7"/>
      <c r="J366" s="7">
        <v>3355</v>
      </c>
      <c r="K366" s="29">
        <v>3174</v>
      </c>
      <c r="L366" s="7">
        <v>3234</v>
      </c>
      <c r="M366" s="17"/>
      <c r="N366" s="17"/>
      <c r="O366" s="7">
        <v>3385</v>
      </c>
      <c r="P366" s="29">
        <v>3061</v>
      </c>
      <c r="Q366" s="7">
        <v>3079</v>
      </c>
      <c r="R366" s="17"/>
      <c r="S366" s="17"/>
      <c r="T366" s="7">
        <v>3057</v>
      </c>
      <c r="U366" s="29">
        <v>3036</v>
      </c>
      <c r="V366" s="7"/>
      <c r="W366" s="17"/>
      <c r="X366" s="7"/>
      <c r="Y366" s="7">
        <v>4335</v>
      </c>
      <c r="Z366" s="7">
        <v>2917</v>
      </c>
      <c r="AA366" s="7">
        <v>4408</v>
      </c>
    </row>
    <row r="367" spans="1:27" ht="14.25" customHeight="1">
      <c r="A367">
        <v>34</v>
      </c>
      <c r="B367" s="14">
        <v>40976</v>
      </c>
      <c r="C367" s="14"/>
      <c r="D367" s="7">
        <v>4606</v>
      </c>
      <c r="E367" s="7">
        <v>3076</v>
      </c>
      <c r="F367" s="7">
        <v>850</v>
      </c>
      <c r="G367" s="7"/>
      <c r="H367" s="7"/>
      <c r="I367" s="7"/>
      <c r="J367" s="7">
        <v>3382</v>
      </c>
      <c r="K367" s="29">
        <v>3192</v>
      </c>
      <c r="L367" s="7">
        <v>3256</v>
      </c>
      <c r="M367" s="17"/>
      <c r="N367" s="17"/>
      <c r="O367" s="7">
        <v>3371</v>
      </c>
      <c r="P367" s="29">
        <v>3040</v>
      </c>
      <c r="Q367" s="7">
        <v>3077</v>
      </c>
      <c r="R367" s="17"/>
      <c r="S367" s="17"/>
      <c r="T367" s="7">
        <v>3066</v>
      </c>
      <c r="U367" s="29">
        <v>3045</v>
      </c>
      <c r="V367" s="7"/>
      <c r="W367" s="17"/>
      <c r="X367" s="7"/>
      <c r="Y367" s="7">
        <v>4434</v>
      </c>
      <c r="Z367" s="7">
        <v>2930</v>
      </c>
      <c r="AA367" s="7">
        <v>4656</v>
      </c>
    </row>
    <row r="368" spans="1:27" ht="14.25" customHeight="1">
      <c r="A368">
        <v>33</v>
      </c>
      <c r="B368" s="14">
        <v>40977</v>
      </c>
      <c r="C368" s="14"/>
      <c r="D368" s="7">
        <v>4595</v>
      </c>
      <c r="E368" s="7">
        <v>3101</v>
      </c>
      <c r="F368" s="7">
        <v>850</v>
      </c>
      <c r="G368" s="7"/>
      <c r="H368" s="7"/>
      <c r="I368" s="7"/>
      <c r="J368" s="7">
        <v>3382</v>
      </c>
      <c r="K368" s="29">
        <v>3190</v>
      </c>
      <c r="L368" s="7">
        <v>3253</v>
      </c>
      <c r="M368" s="17"/>
      <c r="N368" s="17"/>
      <c r="O368" s="7">
        <v>3401</v>
      </c>
      <c r="P368" s="29">
        <v>3073</v>
      </c>
      <c r="Q368" s="7">
        <v>3092</v>
      </c>
      <c r="R368" s="17"/>
      <c r="S368" s="17"/>
      <c r="T368" s="7">
        <v>3073</v>
      </c>
      <c r="U368" s="29">
        <v>3052</v>
      </c>
      <c r="V368" s="7"/>
      <c r="W368" s="17"/>
      <c r="X368" s="7"/>
      <c r="Y368" s="7">
        <v>4459</v>
      </c>
      <c r="Z368" s="7">
        <v>2944</v>
      </c>
      <c r="AA368" s="7">
        <v>4878</v>
      </c>
    </row>
    <row r="369" spans="1:27" ht="14.25" customHeight="1">
      <c r="A369">
        <v>32</v>
      </c>
      <c r="B369" s="14">
        <v>40978</v>
      </c>
      <c r="C369" s="14"/>
      <c r="D369" s="7">
        <v>4648</v>
      </c>
      <c r="E369" s="7">
        <v>3131</v>
      </c>
      <c r="F369" s="7">
        <v>850</v>
      </c>
      <c r="G369" s="7"/>
      <c r="H369" s="7"/>
      <c r="I369" s="7"/>
      <c r="J369" s="7">
        <v>3383</v>
      </c>
      <c r="K369" s="29">
        <v>3191</v>
      </c>
      <c r="L369" s="7">
        <v>3256</v>
      </c>
      <c r="M369" s="17"/>
      <c r="N369" s="17"/>
      <c r="O369" s="7">
        <v>3427</v>
      </c>
      <c r="P369" s="29">
        <v>3109</v>
      </c>
      <c r="Q369" s="7">
        <v>3115</v>
      </c>
      <c r="R369" s="17"/>
      <c r="S369" s="17"/>
      <c r="T369" s="7">
        <v>3093</v>
      </c>
      <c r="U369" s="29">
        <v>3074</v>
      </c>
      <c r="V369" s="7"/>
      <c r="W369" s="17"/>
      <c r="X369" s="7"/>
      <c r="Y369" s="7">
        <v>5089</v>
      </c>
      <c r="Z369" s="7">
        <v>2965</v>
      </c>
      <c r="AA369" s="7">
        <v>4490</v>
      </c>
    </row>
    <row r="370" spans="1:27" ht="14.25" customHeight="1">
      <c r="A370">
        <v>31</v>
      </c>
      <c r="B370" s="14">
        <v>40979</v>
      </c>
      <c r="C370" s="14"/>
      <c r="D370" s="29">
        <v>4668</v>
      </c>
      <c r="E370" s="7">
        <v>3166</v>
      </c>
      <c r="F370" s="7">
        <v>850</v>
      </c>
      <c r="G370" s="7"/>
      <c r="H370" s="7"/>
      <c r="I370" s="7"/>
      <c r="J370" s="7">
        <v>3393</v>
      </c>
      <c r="K370" s="29">
        <v>3199</v>
      </c>
      <c r="L370" s="7">
        <v>3265</v>
      </c>
      <c r="M370" s="17"/>
      <c r="N370" s="17"/>
      <c r="O370" s="7">
        <v>3417</v>
      </c>
      <c r="P370" s="29">
        <v>3095</v>
      </c>
      <c r="Q370" s="7">
        <v>3119</v>
      </c>
      <c r="R370" s="17"/>
      <c r="S370" s="17"/>
      <c r="T370" s="7">
        <v>3107</v>
      </c>
      <c r="U370" s="29">
        <v>3088</v>
      </c>
      <c r="V370" s="7"/>
      <c r="W370" s="17"/>
      <c r="X370" s="7"/>
      <c r="Y370" s="7">
        <v>5314</v>
      </c>
      <c r="Z370" s="7">
        <v>2848</v>
      </c>
      <c r="AA370" s="7">
        <v>4527</v>
      </c>
    </row>
    <row r="371" spans="1:27" ht="14.25" customHeight="1">
      <c r="A371">
        <v>30</v>
      </c>
      <c r="B371" s="14">
        <v>40980</v>
      </c>
      <c r="C371" s="14"/>
      <c r="D371" s="29">
        <v>4659</v>
      </c>
      <c r="E371" s="29">
        <v>3198</v>
      </c>
      <c r="F371" s="29">
        <v>850</v>
      </c>
      <c r="G371" s="29"/>
      <c r="H371" s="29"/>
      <c r="I371" s="29"/>
      <c r="J371" s="29">
        <v>3406</v>
      </c>
      <c r="K371" s="29">
        <v>3213</v>
      </c>
      <c r="L371" s="29">
        <v>3281</v>
      </c>
      <c r="M371" s="17"/>
      <c r="N371" s="17"/>
      <c r="O371" s="29">
        <v>3403</v>
      </c>
      <c r="P371" s="29">
        <v>3084</v>
      </c>
      <c r="Q371" s="29">
        <v>3116</v>
      </c>
      <c r="R371" s="17"/>
      <c r="S371" s="17"/>
      <c r="T371" s="29">
        <v>3104</v>
      </c>
      <c r="U371" s="29">
        <v>3081</v>
      </c>
      <c r="V371" s="7"/>
      <c r="W371" s="17"/>
      <c r="X371" s="7"/>
      <c r="Y371" s="29">
        <v>5337</v>
      </c>
      <c r="Z371" s="29">
        <v>2898</v>
      </c>
      <c r="AA371" s="29">
        <v>4564</v>
      </c>
    </row>
    <row r="372" spans="1:27">
      <c r="A372">
        <v>29</v>
      </c>
      <c r="B372" s="14">
        <v>40981</v>
      </c>
      <c r="C372" s="14"/>
      <c r="D372" s="29">
        <v>4615</v>
      </c>
      <c r="E372" s="29">
        <v>3226</v>
      </c>
      <c r="F372" s="29">
        <v>850</v>
      </c>
      <c r="G372" s="29"/>
      <c r="H372" s="29"/>
      <c r="I372" s="29"/>
      <c r="J372" s="29">
        <v>3412</v>
      </c>
      <c r="K372" s="29">
        <v>3223</v>
      </c>
      <c r="L372" s="29">
        <v>3292</v>
      </c>
      <c r="M372" s="17"/>
      <c r="N372" s="17"/>
      <c r="O372" s="29">
        <v>3394</v>
      </c>
      <c r="P372" s="29">
        <v>3073</v>
      </c>
      <c r="Q372" s="29">
        <v>3106</v>
      </c>
      <c r="R372" s="17"/>
      <c r="S372" s="17"/>
      <c r="T372" s="29">
        <v>3095</v>
      </c>
      <c r="U372" s="29">
        <v>3077</v>
      </c>
      <c r="V372" s="7"/>
      <c r="W372" s="17"/>
      <c r="X372" s="7"/>
      <c r="Y372" s="29">
        <v>5405</v>
      </c>
      <c r="Z372" s="29">
        <v>3035</v>
      </c>
      <c r="AA372" s="29">
        <v>4393</v>
      </c>
    </row>
    <row r="373" spans="1:27">
      <c r="A373">
        <v>28</v>
      </c>
      <c r="B373" s="14">
        <v>40982</v>
      </c>
      <c r="C373" s="14"/>
      <c r="D373" s="29">
        <v>4561</v>
      </c>
      <c r="E373" s="29">
        <v>3250</v>
      </c>
      <c r="F373" s="29">
        <v>850</v>
      </c>
      <c r="G373" s="29"/>
      <c r="H373" s="29"/>
      <c r="I373" s="29"/>
      <c r="J373" s="29">
        <v>3416</v>
      </c>
      <c r="K373" s="29">
        <v>3227</v>
      </c>
      <c r="L373" s="29">
        <v>3297</v>
      </c>
      <c r="M373" s="17"/>
      <c r="N373" s="17"/>
      <c r="O373" s="29">
        <v>3431</v>
      </c>
      <c r="P373" s="29">
        <v>3110</v>
      </c>
      <c r="Q373" s="29">
        <v>3123</v>
      </c>
      <c r="R373" s="17"/>
      <c r="S373" s="17"/>
      <c r="T373" s="29">
        <v>3096</v>
      </c>
      <c r="U373" s="29">
        <v>3074</v>
      </c>
      <c r="V373" s="7"/>
      <c r="W373" s="17"/>
      <c r="X373" s="7"/>
      <c r="Y373" s="29">
        <v>5415</v>
      </c>
      <c r="Z373" s="29">
        <v>2886</v>
      </c>
      <c r="AA373" s="29">
        <v>4418</v>
      </c>
    </row>
    <row r="374" spans="1:27">
      <c r="A374">
        <v>27</v>
      </c>
      <c r="B374" s="14">
        <v>40983</v>
      </c>
      <c r="C374" s="14"/>
      <c r="D374" s="29">
        <v>4539</v>
      </c>
      <c r="E374" s="29">
        <v>3273</v>
      </c>
      <c r="F374" s="29">
        <v>850</v>
      </c>
      <c r="G374" s="29"/>
      <c r="H374" s="29"/>
      <c r="I374" s="29"/>
      <c r="J374" s="29">
        <v>3420</v>
      </c>
      <c r="K374" s="29">
        <v>3232</v>
      </c>
      <c r="L374" s="29">
        <v>3302</v>
      </c>
      <c r="M374" s="17"/>
      <c r="N374" s="17"/>
      <c r="O374" s="29">
        <v>3207</v>
      </c>
      <c r="P374" s="29">
        <v>3133</v>
      </c>
      <c r="Q374" s="29">
        <v>3143</v>
      </c>
      <c r="R374" s="17"/>
      <c r="S374" s="17"/>
      <c r="T374" s="29">
        <v>3116</v>
      </c>
      <c r="U374" s="29">
        <v>3099</v>
      </c>
      <c r="V374" s="7"/>
      <c r="W374" s="17"/>
      <c r="X374" s="7"/>
      <c r="Y374" s="29">
        <v>5415</v>
      </c>
      <c r="Z374" s="29">
        <v>3025</v>
      </c>
      <c r="AA374" s="29">
        <v>4446</v>
      </c>
    </row>
    <row r="375" spans="1:27">
      <c r="A375">
        <v>26</v>
      </c>
      <c r="B375" s="14">
        <v>40984</v>
      </c>
      <c r="C375" s="14"/>
      <c r="D375" s="29">
        <v>4492</v>
      </c>
      <c r="E375" s="29">
        <v>3296</v>
      </c>
      <c r="F375" s="29">
        <v>850</v>
      </c>
      <c r="G375" s="29"/>
      <c r="H375" s="29"/>
      <c r="I375" s="29"/>
      <c r="J375" s="29">
        <v>3422</v>
      </c>
      <c r="K375" s="29">
        <v>3234</v>
      </c>
      <c r="L375" s="29">
        <v>3304</v>
      </c>
      <c r="M375" s="17"/>
      <c r="N375" s="17"/>
      <c r="O375" s="29">
        <v>3183</v>
      </c>
      <c r="P375" s="29">
        <v>3106</v>
      </c>
      <c r="Q375" s="29">
        <v>3134</v>
      </c>
      <c r="R375" s="17"/>
      <c r="S375" s="17"/>
      <c r="T375" s="29">
        <v>3119</v>
      </c>
      <c r="U375" s="29">
        <v>3099</v>
      </c>
      <c r="V375" s="7"/>
      <c r="W375" s="17"/>
      <c r="X375" s="7"/>
      <c r="Y375" s="29">
        <v>5301</v>
      </c>
      <c r="Z375" s="29">
        <v>3067</v>
      </c>
      <c r="AA375" s="29">
        <v>4477</v>
      </c>
    </row>
    <row r="376" spans="1:27">
      <c r="A376">
        <v>25</v>
      </c>
      <c r="B376" s="14">
        <v>40985</v>
      </c>
      <c r="C376" s="14"/>
      <c r="D376" s="29">
        <v>4532</v>
      </c>
      <c r="E376" s="29">
        <v>3316</v>
      </c>
      <c r="F376" s="29">
        <v>850</v>
      </c>
      <c r="G376" s="29"/>
      <c r="H376" s="29"/>
      <c r="I376" s="29"/>
      <c r="J376" s="29">
        <v>3426</v>
      </c>
      <c r="K376" s="29">
        <v>3236</v>
      </c>
      <c r="L376" s="29">
        <v>3306</v>
      </c>
      <c r="M376" s="17"/>
      <c r="N376" s="17"/>
      <c r="O376" s="29">
        <v>3174</v>
      </c>
      <c r="P376" s="29">
        <v>3090</v>
      </c>
      <c r="Q376" s="29">
        <v>3125</v>
      </c>
      <c r="R376" s="17"/>
      <c r="S376" s="17"/>
      <c r="T376" s="29">
        <v>3110</v>
      </c>
      <c r="U376" s="29">
        <v>3090</v>
      </c>
      <c r="V376" s="7"/>
      <c r="W376" s="17"/>
      <c r="X376" s="7"/>
      <c r="Y376" s="29">
        <v>5176</v>
      </c>
      <c r="Z376" s="29">
        <v>3340</v>
      </c>
      <c r="AA376" s="29">
        <v>4519</v>
      </c>
    </row>
    <row r="377" spans="1:27">
      <c r="A377">
        <v>24</v>
      </c>
      <c r="B377" s="14">
        <v>40986</v>
      </c>
      <c r="C377" s="14"/>
      <c r="D377" s="29">
        <v>4536</v>
      </c>
      <c r="E377" s="29">
        <v>3339</v>
      </c>
      <c r="F377" s="29">
        <v>850</v>
      </c>
      <c r="G377" s="29"/>
      <c r="H377" s="29"/>
      <c r="I377" s="29"/>
      <c r="J377" s="29">
        <v>3431</v>
      </c>
      <c r="K377" s="29">
        <v>3239</v>
      </c>
      <c r="L377" s="29">
        <v>3308</v>
      </c>
      <c r="M377" s="17"/>
      <c r="N377" s="17"/>
      <c r="O377" s="29">
        <v>3154</v>
      </c>
      <c r="P377" s="29">
        <v>3078</v>
      </c>
      <c r="Q377" s="29">
        <v>3115</v>
      </c>
      <c r="R377" s="17"/>
      <c r="S377" s="17"/>
      <c r="T377" s="29">
        <v>3100</v>
      </c>
      <c r="U377" s="29">
        <v>3081</v>
      </c>
      <c r="V377" s="7"/>
      <c r="W377" s="17"/>
      <c r="X377" s="7"/>
      <c r="Y377" s="29">
        <v>5015</v>
      </c>
      <c r="Z377" s="29">
        <v>3408</v>
      </c>
      <c r="AA377" s="29">
        <v>4558</v>
      </c>
    </row>
    <row r="378" spans="1:27">
      <c r="A378">
        <v>23</v>
      </c>
      <c r="B378" s="14">
        <v>40987</v>
      </c>
      <c r="C378" s="14"/>
      <c r="D378" s="29">
        <v>4502</v>
      </c>
      <c r="E378" s="29">
        <v>3360</v>
      </c>
      <c r="F378" s="29">
        <v>850</v>
      </c>
      <c r="G378" s="29"/>
      <c r="H378" s="29"/>
      <c r="I378" s="29"/>
      <c r="J378" s="29">
        <v>3429</v>
      </c>
      <c r="K378" s="29">
        <v>3235</v>
      </c>
      <c r="L378" s="29">
        <v>3307</v>
      </c>
      <c r="M378" s="17"/>
      <c r="N378" s="17"/>
      <c r="O378" s="29">
        <v>3190</v>
      </c>
      <c r="P378" s="29">
        <v>3115</v>
      </c>
      <c r="Q378" s="29">
        <v>3130</v>
      </c>
      <c r="R378" s="17"/>
      <c r="S378" s="17"/>
      <c r="T378" s="29">
        <v>3103</v>
      </c>
      <c r="U378" s="29">
        <v>3093</v>
      </c>
      <c r="V378" s="7"/>
      <c r="W378" s="17"/>
      <c r="X378" s="7"/>
      <c r="Y378" s="29">
        <v>5036</v>
      </c>
      <c r="Z378" s="29">
        <v>2634</v>
      </c>
      <c r="AA378" s="29">
        <v>4592</v>
      </c>
    </row>
    <row r="379" spans="1:27">
      <c r="A379">
        <v>22</v>
      </c>
      <c r="B379" s="14">
        <v>40988</v>
      </c>
      <c r="C379" s="14"/>
      <c r="D379" s="29">
        <v>4508</v>
      </c>
      <c r="E379" s="29">
        <v>3383</v>
      </c>
      <c r="F379" s="29">
        <v>850</v>
      </c>
      <c r="G379" s="29"/>
      <c r="H379" s="29"/>
      <c r="I379" s="29"/>
      <c r="J379" s="29">
        <v>3416</v>
      </c>
      <c r="K379" s="29">
        <v>3226</v>
      </c>
      <c r="L379" s="29">
        <v>3295</v>
      </c>
      <c r="M379" s="17"/>
      <c r="N379" s="17"/>
      <c r="O379" s="29">
        <v>3169</v>
      </c>
      <c r="P379" s="29">
        <v>3092</v>
      </c>
      <c r="Q379" s="29">
        <v>3119</v>
      </c>
      <c r="R379" s="17"/>
      <c r="S379" s="17"/>
      <c r="T379" s="29">
        <v>3106</v>
      </c>
      <c r="U379" s="29">
        <v>3082</v>
      </c>
      <c r="V379" s="7"/>
      <c r="W379" s="17"/>
      <c r="X379" s="7"/>
      <c r="Y379" s="29">
        <v>5188</v>
      </c>
      <c r="Z379" s="29">
        <v>2209</v>
      </c>
      <c r="AA379" s="29">
        <v>4313</v>
      </c>
    </row>
    <row r="380" spans="1:27">
      <c r="A380">
        <v>21</v>
      </c>
      <c r="B380" s="14">
        <v>40989</v>
      </c>
      <c r="C380" s="14"/>
      <c r="D380" s="29">
        <v>4482</v>
      </c>
      <c r="E380" s="29">
        <v>3066</v>
      </c>
      <c r="F380" s="29">
        <v>850</v>
      </c>
      <c r="G380" s="29"/>
      <c r="H380" s="29"/>
      <c r="I380" s="29"/>
      <c r="J380" s="29">
        <v>3406</v>
      </c>
      <c r="K380" s="29">
        <v>3213</v>
      </c>
      <c r="L380" s="29">
        <v>3284</v>
      </c>
      <c r="M380" s="17"/>
      <c r="N380" s="17"/>
      <c r="O380" s="29">
        <v>3151</v>
      </c>
      <c r="P380" s="29">
        <v>3072</v>
      </c>
      <c r="Q380" s="29">
        <v>3110</v>
      </c>
      <c r="R380" s="17"/>
      <c r="S380" s="17"/>
      <c r="T380" s="29">
        <v>3096</v>
      </c>
      <c r="U380" s="29">
        <v>3077</v>
      </c>
      <c r="V380" s="7"/>
      <c r="W380" s="17"/>
      <c r="X380" s="7"/>
      <c r="Y380" s="29">
        <v>5051</v>
      </c>
      <c r="Z380" s="29">
        <v>2502</v>
      </c>
      <c r="AA380" s="29">
        <v>4341</v>
      </c>
    </row>
    <row r="381" spans="1:27">
      <c r="A381">
        <v>20</v>
      </c>
      <c r="B381" s="14">
        <v>40990</v>
      </c>
      <c r="C381" s="14"/>
      <c r="D381" s="29">
        <v>4469</v>
      </c>
      <c r="E381" s="29">
        <v>3042</v>
      </c>
      <c r="F381" s="29">
        <v>850</v>
      </c>
      <c r="G381" s="29"/>
      <c r="H381" s="29"/>
      <c r="I381" s="29"/>
      <c r="J381" s="29">
        <v>3357</v>
      </c>
      <c r="K381" s="29">
        <v>3158</v>
      </c>
      <c r="L381" s="29">
        <v>3219</v>
      </c>
      <c r="M381" s="17"/>
      <c r="N381" s="17"/>
      <c r="O381" s="29">
        <v>3138</v>
      </c>
      <c r="P381" s="29">
        <v>3059</v>
      </c>
      <c r="Q381" s="29">
        <v>3099</v>
      </c>
      <c r="R381" s="17"/>
      <c r="S381" s="17"/>
      <c r="T381" s="29">
        <v>3085</v>
      </c>
      <c r="U381" s="29">
        <v>3066</v>
      </c>
      <c r="V381" s="7"/>
      <c r="W381" s="17"/>
      <c r="X381" s="7"/>
      <c r="Y381" s="29">
        <v>4906</v>
      </c>
      <c r="Z381" s="29">
        <v>3049</v>
      </c>
      <c r="AA381" s="29">
        <v>4361</v>
      </c>
    </row>
    <row r="382" spans="1:27">
      <c r="A382">
        <v>19</v>
      </c>
      <c r="B382" s="14">
        <v>40991</v>
      </c>
      <c r="C382" s="14"/>
      <c r="D382" s="29">
        <v>4540</v>
      </c>
      <c r="E382" s="29">
        <v>3064</v>
      </c>
      <c r="F382" s="29">
        <v>850</v>
      </c>
      <c r="G382" s="29"/>
      <c r="H382" s="29"/>
      <c r="I382" s="29"/>
      <c r="J382" s="29">
        <v>3330</v>
      </c>
      <c r="K382" s="29">
        <v>3140</v>
      </c>
      <c r="L382" s="29">
        <v>3201</v>
      </c>
      <c r="M382" s="17"/>
      <c r="N382" s="17"/>
      <c r="O382" s="29">
        <v>3124</v>
      </c>
      <c r="P382" s="29">
        <v>3046</v>
      </c>
      <c r="Q382" s="29">
        <v>3090</v>
      </c>
      <c r="R382" s="17"/>
      <c r="S382" s="17"/>
      <c r="T382" s="29">
        <v>3074</v>
      </c>
      <c r="U382" s="29">
        <v>3051</v>
      </c>
      <c r="V382" s="7"/>
      <c r="W382" s="17"/>
      <c r="X382" s="7"/>
      <c r="Y382" s="29">
        <v>4768</v>
      </c>
      <c r="Z382" s="29">
        <v>3251</v>
      </c>
      <c r="AA382" s="29">
        <v>4386</v>
      </c>
    </row>
    <row r="383" spans="1:27">
      <c r="A383">
        <v>18</v>
      </c>
      <c r="B383" s="14">
        <v>40992</v>
      </c>
      <c r="C383" s="14"/>
      <c r="D383" s="29">
        <v>4630</v>
      </c>
      <c r="E383" s="29">
        <v>3090</v>
      </c>
      <c r="F383" s="29">
        <v>850</v>
      </c>
      <c r="G383" s="29"/>
      <c r="H383" s="29"/>
      <c r="I383" s="29"/>
      <c r="J383" s="29">
        <v>3343</v>
      </c>
      <c r="K383" s="29">
        <v>3143</v>
      </c>
      <c r="L383" s="29">
        <v>3205</v>
      </c>
      <c r="M383" s="17"/>
      <c r="N383" s="17"/>
      <c r="O383" s="29">
        <v>3127</v>
      </c>
      <c r="P383" s="29">
        <v>3047</v>
      </c>
      <c r="Q383" s="29">
        <v>3090</v>
      </c>
      <c r="R383" s="17"/>
      <c r="S383" s="17"/>
      <c r="T383" s="29">
        <v>3069</v>
      </c>
      <c r="U383" s="29">
        <v>3043</v>
      </c>
      <c r="V383" s="7"/>
      <c r="W383" s="17"/>
      <c r="X383" s="7"/>
      <c r="Y383" s="29">
        <v>4627</v>
      </c>
      <c r="Z383" s="29">
        <v>3373</v>
      </c>
      <c r="AA383" s="29">
        <v>4413</v>
      </c>
    </row>
    <row r="384" spans="1:27">
      <c r="A384">
        <v>17</v>
      </c>
      <c r="B384" s="14">
        <v>40993</v>
      </c>
      <c r="C384" s="14"/>
      <c r="D384" s="29">
        <v>4624</v>
      </c>
      <c r="E384" s="29">
        <v>3113</v>
      </c>
      <c r="F384" s="29">
        <v>850</v>
      </c>
      <c r="G384" s="29"/>
      <c r="H384" s="29"/>
      <c r="I384" s="29"/>
      <c r="J384" s="29">
        <v>3335</v>
      </c>
      <c r="K384" s="29">
        <v>3144</v>
      </c>
      <c r="L384" s="29">
        <v>3206</v>
      </c>
      <c r="M384" s="17"/>
      <c r="N384" s="17"/>
      <c r="O384" s="29">
        <v>3161</v>
      </c>
      <c r="P384" s="29">
        <v>3084</v>
      </c>
      <c r="Q384" s="29">
        <v>3106</v>
      </c>
      <c r="R384" s="17"/>
      <c r="S384" s="17"/>
      <c r="T384" s="29">
        <v>3075</v>
      </c>
      <c r="U384" s="29">
        <v>3052</v>
      </c>
      <c r="V384" s="7"/>
      <c r="W384" s="17"/>
      <c r="X384" s="7"/>
      <c r="Y384" s="29">
        <v>4480</v>
      </c>
      <c r="Z384" s="29">
        <v>3015</v>
      </c>
      <c r="AA384" s="29">
        <v>4439</v>
      </c>
    </row>
    <row r="385" spans="1:27">
      <c r="A385">
        <v>16</v>
      </c>
      <c r="B385" s="14">
        <v>40994</v>
      </c>
      <c r="C385" s="14"/>
      <c r="D385" s="29">
        <v>4590</v>
      </c>
      <c r="E385" s="29">
        <v>3136</v>
      </c>
      <c r="F385" s="29">
        <v>850</v>
      </c>
      <c r="G385" s="29"/>
      <c r="H385" s="29"/>
      <c r="I385" s="29"/>
      <c r="J385" s="29">
        <v>3330</v>
      </c>
      <c r="K385" s="29">
        <v>3141</v>
      </c>
      <c r="L385" s="29">
        <v>3203</v>
      </c>
      <c r="M385" s="17"/>
      <c r="N385" s="17"/>
      <c r="O385" s="29">
        <v>3186</v>
      </c>
      <c r="P385" s="29">
        <v>3106</v>
      </c>
      <c r="Q385" s="29">
        <v>3127</v>
      </c>
      <c r="R385" s="17"/>
      <c r="S385" s="17"/>
      <c r="T385" s="29">
        <v>3093</v>
      </c>
      <c r="U385" s="29">
        <v>3066</v>
      </c>
      <c r="V385" s="7"/>
      <c r="W385" s="17"/>
      <c r="X385" s="7"/>
      <c r="Y385" s="29">
        <v>4262</v>
      </c>
      <c r="Z385" s="29">
        <v>2659</v>
      </c>
      <c r="AA385" s="29">
        <v>4466</v>
      </c>
    </row>
    <row r="386" spans="1:27">
      <c r="A386">
        <v>15</v>
      </c>
      <c r="B386" s="14">
        <v>40995</v>
      </c>
      <c r="C386" s="14"/>
      <c r="D386" s="29">
        <v>4529</v>
      </c>
      <c r="E386" s="29">
        <v>3155</v>
      </c>
      <c r="F386" s="29">
        <v>850</v>
      </c>
      <c r="G386" s="29"/>
      <c r="H386" s="29"/>
      <c r="I386" s="29"/>
      <c r="J386" s="29">
        <v>3329</v>
      </c>
      <c r="K386" s="29">
        <v>3137</v>
      </c>
      <c r="L386" s="29">
        <v>3198</v>
      </c>
      <c r="M386" s="17"/>
      <c r="N386" s="17"/>
      <c r="O386" s="29">
        <v>3196</v>
      </c>
      <c r="P386" s="29">
        <v>3121</v>
      </c>
      <c r="Q386" s="29">
        <v>3138</v>
      </c>
      <c r="R386" s="17"/>
      <c r="S386" s="17"/>
      <c r="T386" s="29">
        <v>3104</v>
      </c>
      <c r="U386" s="29">
        <v>3087</v>
      </c>
      <c r="V386" s="7"/>
      <c r="W386" s="17"/>
      <c r="X386" s="7"/>
      <c r="Y386" s="29">
        <v>4193</v>
      </c>
      <c r="Z386" s="29">
        <v>2925</v>
      </c>
      <c r="AA386" s="29">
        <v>4503</v>
      </c>
    </row>
    <row r="387" spans="1:27">
      <c r="A387">
        <v>14</v>
      </c>
      <c r="B387" s="14">
        <v>40996</v>
      </c>
      <c r="C387" s="14"/>
      <c r="D387" s="29">
        <v>4533</v>
      </c>
      <c r="E387" s="29">
        <v>3175</v>
      </c>
      <c r="F387" s="29">
        <v>850</v>
      </c>
      <c r="G387" s="29"/>
      <c r="H387" s="29"/>
      <c r="I387" s="29"/>
      <c r="J387" s="29">
        <v>3327</v>
      </c>
      <c r="K387" s="29">
        <v>3134</v>
      </c>
      <c r="L387" s="29">
        <v>3197</v>
      </c>
      <c r="M387" s="17"/>
      <c r="N387" s="17"/>
      <c r="O387" s="29">
        <v>3218</v>
      </c>
      <c r="P387" s="29">
        <v>3137</v>
      </c>
      <c r="Q387" s="29">
        <v>3158</v>
      </c>
      <c r="R387" s="17"/>
      <c r="S387" s="17"/>
      <c r="T387" s="29">
        <v>3122</v>
      </c>
      <c r="U387" s="29">
        <v>3104</v>
      </c>
      <c r="V387" s="7"/>
      <c r="W387" s="17"/>
      <c r="X387" s="7"/>
      <c r="Y387" s="29">
        <v>4213</v>
      </c>
      <c r="Z387" s="29">
        <v>3571</v>
      </c>
      <c r="AA387" s="29">
        <v>4539</v>
      </c>
    </row>
    <row r="388" spans="1:27">
      <c r="A388">
        <v>13</v>
      </c>
      <c r="B388" s="14">
        <v>40997</v>
      </c>
      <c r="C388" s="14"/>
      <c r="D388" s="29">
        <v>4486</v>
      </c>
      <c r="E388" s="29">
        <v>3195</v>
      </c>
      <c r="F388" s="29">
        <v>850</v>
      </c>
      <c r="G388" s="29"/>
      <c r="H388" s="29"/>
      <c r="I388" s="29"/>
      <c r="J388" s="29">
        <v>3326</v>
      </c>
      <c r="K388" s="29">
        <v>3130</v>
      </c>
      <c r="L388" s="29">
        <v>3191</v>
      </c>
      <c r="M388" s="17"/>
      <c r="N388" s="17"/>
      <c r="O388" s="29">
        <v>3239</v>
      </c>
      <c r="P388" s="29">
        <v>3161</v>
      </c>
      <c r="Q388" s="29">
        <v>3175</v>
      </c>
      <c r="R388" s="17"/>
      <c r="S388" s="17"/>
      <c r="T388" s="29">
        <v>3139</v>
      </c>
      <c r="U388" s="29">
        <v>3116</v>
      </c>
      <c r="V388" s="7"/>
      <c r="W388" s="17"/>
      <c r="X388" s="7"/>
      <c r="Y388" s="29">
        <v>4074</v>
      </c>
      <c r="Z388" s="29">
        <v>3287</v>
      </c>
      <c r="AA388" s="29">
        <v>4576</v>
      </c>
    </row>
    <row r="389" spans="1:27">
      <c r="A389">
        <v>12</v>
      </c>
      <c r="B389" s="14">
        <v>40998</v>
      </c>
      <c r="C389" s="14"/>
      <c r="D389" s="29">
        <v>3233</v>
      </c>
      <c r="E389" s="29">
        <v>3213</v>
      </c>
      <c r="F389" s="29">
        <v>850</v>
      </c>
      <c r="G389" s="29"/>
      <c r="H389" s="29"/>
      <c r="I389" s="29"/>
      <c r="J389" s="29">
        <v>3326</v>
      </c>
      <c r="K389" s="29">
        <v>3125</v>
      </c>
      <c r="L389" s="29">
        <v>3187</v>
      </c>
      <c r="M389" s="17"/>
      <c r="N389" s="17"/>
      <c r="O389" s="29">
        <v>3259</v>
      </c>
      <c r="P389" s="29">
        <v>3180</v>
      </c>
      <c r="Q389" s="29">
        <v>3194</v>
      </c>
      <c r="R389" s="17"/>
      <c r="S389" s="17"/>
      <c r="T389" s="29">
        <v>3136</v>
      </c>
      <c r="U389" s="29">
        <v>3140</v>
      </c>
      <c r="V389" s="7"/>
      <c r="W389" s="17"/>
      <c r="X389" s="7"/>
      <c r="Y389" s="29">
        <v>4008</v>
      </c>
      <c r="Z389" s="29">
        <v>2925</v>
      </c>
      <c r="AA389" s="29">
        <v>4281</v>
      </c>
    </row>
    <row r="390" spans="1:27">
      <c r="A390">
        <v>11</v>
      </c>
      <c r="B390" s="14">
        <v>40999</v>
      </c>
      <c r="C390" s="14"/>
      <c r="D390" s="7">
        <v>4504</v>
      </c>
      <c r="E390" s="29">
        <v>4466</v>
      </c>
      <c r="F390" s="29">
        <v>850</v>
      </c>
      <c r="G390" s="29"/>
      <c r="H390" s="29"/>
      <c r="I390" s="29"/>
      <c r="J390" s="29">
        <v>3323</v>
      </c>
      <c r="K390" s="29">
        <v>3124</v>
      </c>
      <c r="L390" s="29">
        <v>3184</v>
      </c>
      <c r="M390" s="17"/>
      <c r="N390" s="17"/>
      <c r="O390" s="29">
        <v>3230</v>
      </c>
      <c r="P390" s="29">
        <v>3148</v>
      </c>
      <c r="Q390" s="29">
        <v>3183</v>
      </c>
      <c r="R390" s="17"/>
      <c r="S390" s="17"/>
      <c r="T390" s="29">
        <v>3137</v>
      </c>
      <c r="U390" s="29">
        <v>3144</v>
      </c>
      <c r="V390" s="7"/>
      <c r="W390" s="17"/>
      <c r="X390" s="7"/>
      <c r="Y390" s="29">
        <v>4050</v>
      </c>
      <c r="Z390" s="29">
        <v>2631</v>
      </c>
      <c r="AA390" s="29">
        <v>4311</v>
      </c>
    </row>
    <row r="391" spans="1:27">
      <c r="A391">
        <v>10</v>
      </c>
      <c r="B391" s="14">
        <v>41000</v>
      </c>
      <c r="C391" s="14"/>
      <c r="D391" s="7">
        <v>4460</v>
      </c>
      <c r="E391" s="7">
        <v>3253</v>
      </c>
      <c r="F391" s="7">
        <v>850</v>
      </c>
      <c r="G391" s="7"/>
      <c r="H391" s="7"/>
      <c r="I391" s="7"/>
      <c r="J391" s="7">
        <v>3325</v>
      </c>
      <c r="K391" s="7">
        <v>3122</v>
      </c>
      <c r="L391" s="7">
        <v>3184</v>
      </c>
      <c r="M391" s="17"/>
      <c r="N391" s="17"/>
      <c r="O391" s="7">
        <v>3209</v>
      </c>
      <c r="P391" s="7">
        <v>3128</v>
      </c>
      <c r="Q391" s="7">
        <v>3170</v>
      </c>
      <c r="R391" s="17"/>
      <c r="S391" s="17"/>
      <c r="T391" s="7">
        <v>3147</v>
      </c>
      <c r="U391" s="7">
        <v>3130</v>
      </c>
      <c r="V391" s="7"/>
      <c r="W391" s="17"/>
      <c r="X391" s="7"/>
      <c r="Y391" s="7">
        <v>4120</v>
      </c>
      <c r="Z391" s="7">
        <v>2371</v>
      </c>
      <c r="AA391" s="7">
        <v>4338</v>
      </c>
    </row>
    <row r="392" spans="1:27">
      <c r="A392">
        <v>9</v>
      </c>
      <c r="B392" s="14">
        <v>41001</v>
      </c>
      <c r="C392" s="14"/>
      <c r="D392" s="7">
        <v>4357</v>
      </c>
      <c r="E392" s="29">
        <v>3269</v>
      </c>
      <c r="F392" s="7">
        <v>850</v>
      </c>
      <c r="G392" s="7"/>
      <c r="H392" s="7"/>
      <c r="I392" s="7"/>
      <c r="J392" s="7">
        <v>3317</v>
      </c>
      <c r="K392" s="29">
        <v>3129</v>
      </c>
      <c r="L392" s="7">
        <v>3190</v>
      </c>
      <c r="M392" s="17"/>
      <c r="N392" s="17"/>
      <c r="O392" s="7">
        <v>3191</v>
      </c>
      <c r="P392" s="29">
        <v>3113</v>
      </c>
      <c r="Q392" s="7">
        <v>3159</v>
      </c>
      <c r="R392" s="17"/>
      <c r="S392" s="17"/>
      <c r="T392" s="7">
        <v>3133</v>
      </c>
      <c r="U392" s="29">
        <v>3108</v>
      </c>
      <c r="V392" s="7"/>
      <c r="W392" s="17"/>
      <c r="X392" s="7"/>
      <c r="Y392" s="7">
        <v>4195</v>
      </c>
      <c r="Z392" s="29">
        <v>2123</v>
      </c>
      <c r="AA392" s="7">
        <v>4365</v>
      </c>
    </row>
    <row r="393" spans="1:27">
      <c r="A393">
        <v>8</v>
      </c>
      <c r="B393" s="14">
        <v>41002</v>
      </c>
      <c r="C393" s="14"/>
      <c r="D393" s="7">
        <v>4452</v>
      </c>
      <c r="E393" s="29">
        <v>3285</v>
      </c>
      <c r="F393" s="7">
        <v>850</v>
      </c>
      <c r="G393" s="7"/>
      <c r="H393" s="7"/>
      <c r="I393" s="7"/>
      <c r="J393" s="7">
        <v>3337</v>
      </c>
      <c r="K393" s="29">
        <v>3146</v>
      </c>
      <c r="L393" s="7">
        <v>3208</v>
      </c>
      <c r="M393" s="17"/>
      <c r="N393" s="17"/>
      <c r="O393" s="7">
        <v>3180</v>
      </c>
      <c r="P393" s="29">
        <v>3101</v>
      </c>
      <c r="Q393" s="7">
        <v>3147</v>
      </c>
      <c r="R393" s="17"/>
      <c r="S393" s="17"/>
      <c r="T393" s="7">
        <v>3121</v>
      </c>
      <c r="U393" s="29">
        <v>3099</v>
      </c>
      <c r="V393" s="7"/>
      <c r="W393" s="17"/>
      <c r="X393" s="7"/>
      <c r="Y393" s="7">
        <v>4262</v>
      </c>
      <c r="Z393" s="29">
        <v>1892</v>
      </c>
      <c r="AA393" s="7">
        <v>4393</v>
      </c>
    </row>
    <row r="394" spans="1:27">
      <c r="A394">
        <v>7</v>
      </c>
      <c r="B394" s="14">
        <v>41003</v>
      </c>
      <c r="C394" s="14"/>
      <c r="D394" s="7">
        <v>4428</v>
      </c>
      <c r="E394" s="7">
        <v>3304</v>
      </c>
      <c r="F394" s="7">
        <v>850</v>
      </c>
      <c r="G394" s="7"/>
      <c r="H394" s="7"/>
      <c r="I394" s="7"/>
      <c r="J394" s="7">
        <v>3367</v>
      </c>
      <c r="K394" s="7">
        <v>3166</v>
      </c>
      <c r="L394" s="7">
        <v>3232</v>
      </c>
      <c r="M394" s="17"/>
      <c r="N394" s="17"/>
      <c r="O394" s="7">
        <v>3182</v>
      </c>
      <c r="P394" s="7">
        <v>3102</v>
      </c>
      <c r="Q394" s="7">
        <v>3148</v>
      </c>
      <c r="R394" s="17"/>
      <c r="S394" s="17"/>
      <c r="T394" s="7">
        <v>3117</v>
      </c>
      <c r="U394" s="7">
        <v>3093</v>
      </c>
      <c r="V394" s="7"/>
      <c r="W394" s="17"/>
      <c r="X394" s="7"/>
      <c r="Y394" s="7">
        <v>4091</v>
      </c>
      <c r="Z394" s="7">
        <v>2005</v>
      </c>
      <c r="AA394" s="7">
        <v>4422</v>
      </c>
    </row>
    <row r="395" spans="1:27">
      <c r="A395">
        <v>6</v>
      </c>
      <c r="B395" s="14">
        <v>41004</v>
      </c>
      <c r="C395" s="14"/>
      <c r="D395" s="7">
        <v>4393</v>
      </c>
      <c r="E395" s="7">
        <v>3321</v>
      </c>
      <c r="F395" s="7">
        <v>850</v>
      </c>
      <c r="G395" s="7"/>
      <c r="H395" s="7"/>
      <c r="I395" s="7"/>
      <c r="J395" s="7">
        <v>3377</v>
      </c>
      <c r="K395" s="7">
        <v>3179</v>
      </c>
      <c r="L395" s="7">
        <v>3246</v>
      </c>
      <c r="M395" s="17"/>
      <c r="N395" s="17"/>
      <c r="O395" s="7">
        <v>3170</v>
      </c>
      <c r="P395" s="7">
        <v>3091</v>
      </c>
      <c r="Q395" s="7">
        <v>3140</v>
      </c>
      <c r="R395" s="17"/>
      <c r="S395" s="17"/>
      <c r="T395" s="7">
        <v>3111</v>
      </c>
      <c r="U395" s="7">
        <v>3085</v>
      </c>
      <c r="V395" s="7"/>
      <c r="W395" s="17"/>
      <c r="X395" s="7"/>
      <c r="Y395" s="7">
        <v>3899</v>
      </c>
      <c r="Z395" s="7">
        <v>2424</v>
      </c>
      <c r="AA395" s="7">
        <v>4448</v>
      </c>
    </row>
    <row r="396" spans="1:27">
      <c r="A396">
        <v>5</v>
      </c>
      <c r="B396" s="14">
        <v>41005</v>
      </c>
      <c r="C396" s="14"/>
      <c r="D396" s="7">
        <v>4376</v>
      </c>
      <c r="E396" s="7">
        <v>3338</v>
      </c>
      <c r="F396" s="7">
        <v>850</v>
      </c>
      <c r="G396" s="7"/>
      <c r="H396" s="7"/>
      <c r="I396" s="7"/>
      <c r="J396" s="7">
        <v>3390</v>
      </c>
      <c r="K396" s="7">
        <v>3188</v>
      </c>
      <c r="L396" s="7">
        <v>3258</v>
      </c>
      <c r="M396" s="17"/>
      <c r="N396" s="17"/>
      <c r="O396" s="7">
        <v>3200</v>
      </c>
      <c r="P396" s="7">
        <v>3121</v>
      </c>
      <c r="Q396" s="7">
        <v>3148</v>
      </c>
      <c r="R396" s="17"/>
      <c r="S396" s="17"/>
      <c r="T396" s="7">
        <v>3111</v>
      </c>
      <c r="U396" s="7">
        <v>3091</v>
      </c>
      <c r="V396" s="7"/>
      <c r="W396" s="17"/>
      <c r="X396" s="7"/>
      <c r="Y396" s="7">
        <v>3714</v>
      </c>
      <c r="Z396" s="7">
        <v>3060</v>
      </c>
      <c r="AA396" s="7">
        <v>4475</v>
      </c>
    </row>
    <row r="397" spans="1:27">
      <c r="A397">
        <v>4</v>
      </c>
      <c r="B397" s="14">
        <v>41006</v>
      </c>
      <c r="C397" s="14"/>
      <c r="D397" s="7">
        <v>4321</v>
      </c>
      <c r="E397" s="7">
        <v>3354</v>
      </c>
      <c r="F397" s="7">
        <v>850</v>
      </c>
      <c r="G397" s="7"/>
      <c r="H397" s="7"/>
      <c r="I397" s="7"/>
      <c r="J397" s="7">
        <v>3343</v>
      </c>
      <c r="K397" s="7">
        <v>3130</v>
      </c>
      <c r="L397" s="7">
        <v>3191</v>
      </c>
      <c r="M397" s="17"/>
      <c r="N397" s="17"/>
      <c r="O397" s="7">
        <v>3226</v>
      </c>
      <c r="P397" s="7">
        <v>3147</v>
      </c>
      <c r="Q397" s="7">
        <v>3169</v>
      </c>
      <c r="R397" s="17"/>
      <c r="S397" s="17"/>
      <c r="T397" s="7">
        <v>3128</v>
      </c>
      <c r="U397" s="7">
        <v>3109</v>
      </c>
      <c r="V397" s="7"/>
      <c r="W397" s="17"/>
      <c r="X397" s="7"/>
      <c r="Y397" s="7">
        <v>3968</v>
      </c>
      <c r="Z397" s="7">
        <v>3081</v>
      </c>
      <c r="AA397" s="7">
        <v>4507</v>
      </c>
    </row>
    <row r="398" spans="1:27">
      <c r="A398">
        <v>3</v>
      </c>
      <c r="B398" s="14">
        <v>41007</v>
      </c>
      <c r="C398" s="14"/>
      <c r="D398" s="17">
        <v>4250</v>
      </c>
      <c r="E398" s="7">
        <v>3030</v>
      </c>
      <c r="F398" s="7">
        <v>850</v>
      </c>
      <c r="G398" s="7"/>
      <c r="H398" s="7"/>
      <c r="I398" s="7"/>
      <c r="J398" s="7">
        <v>3314</v>
      </c>
      <c r="K398" s="7">
        <v>3105</v>
      </c>
      <c r="L398" s="7">
        <v>3165</v>
      </c>
      <c r="M398" s="17"/>
      <c r="N398" s="17"/>
      <c r="O398" s="7">
        <v>3247</v>
      </c>
      <c r="P398" s="7">
        <v>3165</v>
      </c>
      <c r="Q398" s="7">
        <v>3190</v>
      </c>
      <c r="R398" s="17"/>
      <c r="S398" s="17"/>
      <c r="T398" s="7">
        <v>3146</v>
      </c>
      <c r="U398" s="7">
        <v>3132</v>
      </c>
      <c r="V398" s="7"/>
      <c r="W398" s="17"/>
      <c r="X398" s="7"/>
      <c r="Y398" s="7">
        <v>4296</v>
      </c>
      <c r="Z398" s="7">
        <v>3067</v>
      </c>
      <c r="AA398" s="7">
        <v>4537</v>
      </c>
    </row>
    <row r="399" spans="1:27">
      <c r="A399">
        <v>2</v>
      </c>
      <c r="B399" s="14">
        <v>41008</v>
      </c>
      <c r="C399" s="14"/>
      <c r="D399" s="17">
        <v>4257</v>
      </c>
      <c r="E399" s="17">
        <v>3010</v>
      </c>
      <c r="F399" s="7">
        <v>850</v>
      </c>
      <c r="G399" s="7"/>
      <c r="H399" s="7"/>
      <c r="I399" s="7"/>
      <c r="J399" s="17">
        <v>3259</v>
      </c>
      <c r="K399" s="17">
        <v>3041</v>
      </c>
      <c r="L399" s="17">
        <v>3094</v>
      </c>
      <c r="M399" s="17"/>
      <c r="N399" s="17"/>
      <c r="O399" s="17">
        <v>3267</v>
      </c>
      <c r="P399" s="17">
        <v>3186</v>
      </c>
      <c r="Q399" s="17">
        <v>3206</v>
      </c>
      <c r="R399" s="17"/>
      <c r="S399" s="17"/>
      <c r="T399" s="17">
        <v>3163</v>
      </c>
      <c r="U399" s="17">
        <v>3146</v>
      </c>
      <c r="V399" s="7"/>
      <c r="W399" s="17"/>
      <c r="X399" s="7"/>
      <c r="Y399" s="17">
        <v>4581</v>
      </c>
      <c r="Z399" s="17">
        <v>3073</v>
      </c>
      <c r="AA399" s="17">
        <v>4569</v>
      </c>
    </row>
    <row r="400" spans="1:27">
      <c r="A400">
        <v>1</v>
      </c>
      <c r="B400" s="14">
        <v>41009</v>
      </c>
      <c r="C400" s="14"/>
      <c r="D400" s="7"/>
      <c r="E400" s="17">
        <v>3029</v>
      </c>
      <c r="F400" s="7">
        <v>850</v>
      </c>
      <c r="G400" s="7"/>
      <c r="H400" s="7"/>
      <c r="I400" s="7"/>
      <c r="J400" s="7">
        <v>3316</v>
      </c>
      <c r="K400" s="7">
        <v>3123</v>
      </c>
      <c r="L400" s="17">
        <v>3186</v>
      </c>
      <c r="M400" s="17"/>
      <c r="N400" s="17"/>
      <c r="O400" s="7">
        <v>3289</v>
      </c>
      <c r="P400" s="7">
        <v>3207</v>
      </c>
      <c r="Q400" s="7">
        <v>3226</v>
      </c>
      <c r="R400" s="17"/>
      <c r="S400" s="17"/>
      <c r="T400" s="7">
        <v>3180</v>
      </c>
      <c r="U400" s="7">
        <v>3165</v>
      </c>
      <c r="V400" s="7"/>
      <c r="W400" s="17"/>
      <c r="X400" s="7"/>
      <c r="Y400" s="17">
        <v>4486</v>
      </c>
      <c r="Z400" s="17">
        <v>3087</v>
      </c>
      <c r="AA400" s="17">
        <v>4598</v>
      </c>
    </row>
    <row r="401" spans="4:27">
      <c r="D401" s="7"/>
      <c r="E401" s="7"/>
      <c r="F401" s="7"/>
      <c r="G401" s="7"/>
      <c r="H401" s="7"/>
      <c r="I401" s="7"/>
      <c r="J401" s="7"/>
      <c r="K401" s="7"/>
      <c r="L401" s="7"/>
      <c r="M401" s="7"/>
      <c r="N401" s="7"/>
      <c r="O401" s="7"/>
      <c r="P401" s="7"/>
      <c r="Q401" s="7"/>
      <c r="R401" s="7"/>
      <c r="S401" s="7"/>
      <c r="T401" s="7"/>
      <c r="U401" s="7"/>
      <c r="V401" s="7"/>
      <c r="W401" s="7"/>
      <c r="X401" s="7"/>
      <c r="Y401" s="7"/>
      <c r="Z401" s="7"/>
      <c r="AA401" s="7"/>
    </row>
    <row r="402" spans="4:27">
      <c r="D402" s="7"/>
      <c r="E402" s="7"/>
      <c r="F402" s="7"/>
      <c r="G402" s="7"/>
      <c r="H402" s="7"/>
      <c r="I402" s="7"/>
      <c r="J402" s="7"/>
      <c r="K402" s="7"/>
      <c r="L402" s="7"/>
      <c r="M402" s="7"/>
      <c r="N402" s="7"/>
      <c r="O402" s="7"/>
      <c r="P402" s="7"/>
      <c r="Q402" s="7"/>
      <c r="R402" s="7"/>
      <c r="S402" s="7"/>
      <c r="T402" s="7"/>
      <c r="U402" s="7"/>
      <c r="V402" s="7"/>
      <c r="W402" s="7"/>
      <c r="X402" s="7"/>
      <c r="Y402" s="7"/>
      <c r="Z402" s="7"/>
      <c r="AA402" s="7"/>
    </row>
    <row r="403" spans="4:27">
      <c r="D403" s="7"/>
      <c r="E403" s="7"/>
      <c r="F403" s="7"/>
      <c r="G403" s="7"/>
      <c r="H403" s="7"/>
      <c r="I403" s="7"/>
      <c r="J403" s="7"/>
      <c r="K403" s="7"/>
      <c r="L403" s="7"/>
      <c r="M403" s="7"/>
      <c r="N403" s="7"/>
      <c r="O403" s="7"/>
      <c r="P403" s="7"/>
      <c r="Q403" s="7"/>
      <c r="R403" s="7"/>
      <c r="S403" s="7"/>
      <c r="T403" s="7"/>
      <c r="U403" s="7"/>
      <c r="V403" s="7"/>
      <c r="W403" s="7"/>
      <c r="X403" s="7"/>
      <c r="Y403" s="7"/>
      <c r="Z403" s="7"/>
      <c r="AA403" s="7"/>
    </row>
    <row r="404" spans="4:27">
      <c r="E404" s="7"/>
      <c r="F404" s="7"/>
      <c r="G404" s="7"/>
      <c r="H404" s="7"/>
      <c r="I404" s="7"/>
      <c r="J404" s="7"/>
      <c r="K404" s="7"/>
      <c r="L404" s="7"/>
      <c r="M404" s="7"/>
      <c r="N404" s="7"/>
      <c r="O404" s="7"/>
      <c r="P404" s="7"/>
      <c r="Q404" s="7"/>
      <c r="R404" s="7"/>
      <c r="S404" s="7"/>
      <c r="T404" s="7"/>
      <c r="U404" s="7"/>
      <c r="V404" s="7"/>
      <c r="W404" s="7"/>
      <c r="X404" s="7"/>
      <c r="Y404" s="7"/>
      <c r="Z404" s="7"/>
      <c r="AA404" s="7"/>
    </row>
  </sheetData>
  <mergeCells count="5">
    <mergeCell ref="D2:H2"/>
    <mergeCell ref="J2:N2"/>
    <mergeCell ref="O2:S2"/>
    <mergeCell ref="T2:X2"/>
    <mergeCell ref="Y2:AA2"/>
  </mergeCells>
  <phoneticPr fontId="3"/>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K13"/>
  <sheetViews>
    <sheetView workbookViewId="0">
      <selection activeCell="D20" sqref="D20"/>
    </sheetView>
  </sheetViews>
  <sheetFormatPr defaultRowHeight="13.5"/>
  <sheetData>
    <row r="2" spans="2:11">
      <c r="C2" s="1" t="s">
        <v>0</v>
      </c>
    </row>
    <row r="3" spans="2:11">
      <c r="B3" s="2"/>
      <c r="C3" s="2" t="s">
        <v>1</v>
      </c>
      <c r="D3" s="3" t="s">
        <v>2</v>
      </c>
      <c r="E3" s="3" t="s">
        <v>3</v>
      </c>
      <c r="F3" s="2" t="s">
        <v>4</v>
      </c>
      <c r="G3" s="2" t="s">
        <v>5</v>
      </c>
      <c r="H3" s="2" t="s">
        <v>6</v>
      </c>
      <c r="I3" s="2" t="s">
        <v>7</v>
      </c>
      <c r="J3" s="3" t="s">
        <v>8</v>
      </c>
      <c r="K3" s="2" t="s">
        <v>9</v>
      </c>
    </row>
    <row r="4" spans="2:11">
      <c r="B4" s="4"/>
      <c r="C4" s="4" t="s">
        <v>10</v>
      </c>
      <c r="D4" s="5" t="s">
        <v>11</v>
      </c>
      <c r="E4" s="5" t="s">
        <v>11</v>
      </c>
      <c r="F4" s="6">
        <v>40995</v>
      </c>
      <c r="G4" s="4" t="s">
        <v>12</v>
      </c>
      <c r="H4" s="4" t="s">
        <v>13</v>
      </c>
      <c r="I4" s="4" t="s">
        <v>13</v>
      </c>
      <c r="J4" s="5" t="s">
        <v>1</v>
      </c>
      <c r="K4" s="4" t="s">
        <v>14</v>
      </c>
    </row>
    <row r="5" spans="2:11">
      <c r="B5" s="7" t="s">
        <v>15</v>
      </c>
      <c r="C5" s="7">
        <v>16100</v>
      </c>
      <c r="D5" s="8">
        <v>-12900</v>
      </c>
      <c r="E5" s="8">
        <f>C5+D5</f>
        <v>3200</v>
      </c>
      <c r="F5" s="7">
        <v>16000</v>
      </c>
      <c r="G5" s="7">
        <f>F5-C5</f>
        <v>-100</v>
      </c>
      <c r="H5" s="7">
        <v>56</v>
      </c>
      <c r="I5" s="7">
        <v>162</v>
      </c>
      <c r="J5" s="8" t="s">
        <v>16</v>
      </c>
      <c r="K5" s="7">
        <v>3100</v>
      </c>
    </row>
    <row r="6" spans="2:11">
      <c r="B6" s="7" t="s">
        <v>17</v>
      </c>
      <c r="C6" s="7">
        <v>15900</v>
      </c>
      <c r="D6" s="8">
        <v>-12260</v>
      </c>
      <c r="E6" s="8">
        <f t="shared" ref="E6:E7" si="0">C6+D6</f>
        <v>3640</v>
      </c>
      <c r="F6" s="7">
        <v>14900</v>
      </c>
      <c r="G6" s="7">
        <f t="shared" ref="G6:G7" si="1">F6-C6</f>
        <v>-1000</v>
      </c>
      <c r="H6" s="7">
        <v>76</v>
      </c>
      <c r="I6" s="7">
        <v>76</v>
      </c>
      <c r="J6" s="8" t="s">
        <v>18</v>
      </c>
      <c r="K6" s="7">
        <v>6000</v>
      </c>
    </row>
    <row r="7" spans="2:11">
      <c r="B7" s="7" t="s">
        <v>19</v>
      </c>
      <c r="C7" s="7">
        <v>25700</v>
      </c>
      <c r="D7" s="8">
        <v>-17430</v>
      </c>
      <c r="E7" s="8">
        <f t="shared" si="0"/>
        <v>8270</v>
      </c>
      <c r="F7" s="7">
        <v>24200</v>
      </c>
      <c r="G7" s="7">
        <f t="shared" si="1"/>
        <v>-1500</v>
      </c>
      <c r="H7" s="7">
        <v>69</v>
      </c>
      <c r="I7" s="7">
        <v>74</v>
      </c>
      <c r="J7" s="8" t="s">
        <v>18</v>
      </c>
      <c r="K7" s="7">
        <v>4200</v>
      </c>
    </row>
    <row r="8" spans="2:11">
      <c r="C8" s="1" t="s">
        <v>20</v>
      </c>
    </row>
    <row r="9" spans="2:11">
      <c r="C9" t="s">
        <v>21</v>
      </c>
    </row>
    <row r="11" spans="2:11">
      <c r="C11" t="s">
        <v>22</v>
      </c>
    </row>
    <row r="12" spans="2:11">
      <c r="C12" t="s">
        <v>23</v>
      </c>
    </row>
    <row r="13" spans="2:11">
      <c r="C13" t="s">
        <v>24</v>
      </c>
    </row>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W426"/>
  <sheetViews>
    <sheetView workbookViewId="0">
      <pane xSplit="3" ySplit="5" topLeftCell="D6" activePane="bottomRight" state="frozen"/>
      <selection pane="topRight" activeCell="D1" sqref="D1"/>
      <selection pane="bottomLeft" activeCell="A6" sqref="A6"/>
      <selection pane="bottomRight" activeCell="H11" sqref="H11"/>
    </sheetView>
  </sheetViews>
  <sheetFormatPr defaultRowHeight="13.5"/>
  <cols>
    <col min="1" max="1" width="2.875" customWidth="1"/>
    <col min="2" max="2" width="8.5" customWidth="1"/>
    <col min="3" max="3" width="6.125" customWidth="1"/>
    <col min="4" max="4" width="8.75" customWidth="1"/>
    <col min="5" max="5" width="8.375" customWidth="1"/>
    <col min="6" max="6" width="6.75" customWidth="1"/>
    <col min="7" max="7" width="6" customWidth="1"/>
    <col min="8" max="8" width="6.375" customWidth="1"/>
    <col min="9" max="9" width="7.25" customWidth="1"/>
    <col min="10" max="10" width="6.125" customWidth="1"/>
    <col min="11" max="11" width="2.25" customWidth="1"/>
    <col min="12" max="12" width="6.375" customWidth="1"/>
    <col min="13" max="13" width="6.25" customWidth="1"/>
    <col min="14" max="14" width="6.375" customWidth="1"/>
    <col min="15" max="15" width="8" customWidth="1"/>
    <col min="16" max="17" width="6.375" customWidth="1"/>
    <col min="18" max="19" width="7.25" customWidth="1"/>
    <col min="20" max="20" width="7.875" customWidth="1"/>
    <col min="21" max="21" width="6.375" customWidth="1"/>
    <col min="22" max="22" width="6.5" customWidth="1"/>
  </cols>
  <sheetData>
    <row r="2" spans="2:23">
      <c r="B2" s="45"/>
      <c r="C2" s="46"/>
      <c r="D2" s="124" t="s">
        <v>86</v>
      </c>
      <c r="E2" s="124"/>
      <c r="F2" s="124"/>
      <c r="G2" s="124" t="s">
        <v>87</v>
      </c>
      <c r="H2" s="124"/>
      <c r="I2" s="124"/>
      <c r="J2" s="124"/>
      <c r="L2" t="s">
        <v>88</v>
      </c>
      <c r="M2" t="s">
        <v>88</v>
      </c>
      <c r="N2" t="s">
        <v>88</v>
      </c>
      <c r="O2" t="s">
        <v>89</v>
      </c>
      <c r="P2" t="s">
        <v>90</v>
      </c>
      <c r="Q2" t="s">
        <v>109</v>
      </c>
      <c r="R2" t="s">
        <v>91</v>
      </c>
      <c r="S2" t="s">
        <v>91</v>
      </c>
      <c r="T2" t="s">
        <v>91</v>
      </c>
      <c r="W2" s="83"/>
    </row>
    <row r="3" spans="2:23">
      <c r="B3" s="50"/>
      <c r="C3" s="51"/>
      <c r="D3" s="38" t="s">
        <v>15</v>
      </c>
      <c r="E3" s="38" t="s">
        <v>17</v>
      </c>
      <c r="F3" s="38" t="s">
        <v>26</v>
      </c>
      <c r="G3" s="38" t="s">
        <v>15</v>
      </c>
      <c r="H3" s="38" t="s">
        <v>17</v>
      </c>
      <c r="I3" s="38" t="s">
        <v>19</v>
      </c>
      <c r="J3" s="38" t="s">
        <v>92</v>
      </c>
      <c r="L3" s="84" t="s">
        <v>15</v>
      </c>
      <c r="M3" s="84" t="s">
        <v>17</v>
      </c>
      <c r="N3" s="84" t="s">
        <v>19</v>
      </c>
      <c r="O3" s="84" t="s">
        <v>64</v>
      </c>
      <c r="P3" s="84" t="s">
        <v>93</v>
      </c>
      <c r="Q3" s="84" t="s">
        <v>93</v>
      </c>
      <c r="R3" s="84" t="s">
        <v>64</v>
      </c>
      <c r="S3" s="84" t="s">
        <v>94</v>
      </c>
      <c r="T3" s="85" t="s">
        <v>95</v>
      </c>
      <c r="W3" s="83"/>
    </row>
    <row r="4" spans="2:23">
      <c r="B4" s="54" t="s">
        <v>96</v>
      </c>
      <c r="C4" s="55" t="s">
        <v>97</v>
      </c>
      <c r="D4" s="86"/>
      <c r="E4" s="87"/>
      <c r="F4" s="87"/>
      <c r="G4" s="84"/>
      <c r="H4" s="84"/>
      <c r="J4" s="84"/>
      <c r="T4" t="s">
        <v>98</v>
      </c>
      <c r="U4" t="s">
        <v>99</v>
      </c>
      <c r="V4" t="s">
        <v>100</v>
      </c>
      <c r="W4" s="83"/>
    </row>
    <row r="5" spans="2:23">
      <c r="B5" s="88" t="s">
        <v>101</v>
      </c>
      <c r="C5" s="89"/>
      <c r="D5" s="90">
        <v>2842</v>
      </c>
      <c r="E5" s="91">
        <v>9197</v>
      </c>
      <c r="F5" s="92">
        <v>4495</v>
      </c>
      <c r="G5" s="92"/>
      <c r="H5" s="92"/>
      <c r="J5" s="92"/>
    </row>
    <row r="6" spans="2:23">
      <c r="B6" s="88">
        <v>40979</v>
      </c>
      <c r="C6" s="53"/>
      <c r="D6" s="90"/>
      <c r="E6" s="91"/>
      <c r="F6" s="92"/>
      <c r="G6" s="92"/>
      <c r="H6" s="92"/>
      <c r="J6" s="92"/>
    </row>
    <row r="7" spans="2:23">
      <c r="B7" s="88">
        <v>40980</v>
      </c>
      <c r="C7" s="53"/>
      <c r="D7" s="90">
        <v>31</v>
      </c>
      <c r="E7" s="91"/>
      <c r="F7" s="92"/>
      <c r="G7" s="92"/>
      <c r="H7" s="92"/>
      <c r="J7" s="92"/>
      <c r="L7">
        <f>D7+D6</f>
        <v>31</v>
      </c>
      <c r="M7">
        <f>E7+E6</f>
        <v>0</v>
      </c>
      <c r="N7">
        <f>F7+F6</f>
        <v>0</v>
      </c>
      <c r="O7">
        <f t="shared" ref="O7:O70" si="0">L7+M7+N7</f>
        <v>31</v>
      </c>
      <c r="R7" s="93">
        <f t="shared" ref="R7:R16" si="1">R6+D7*0.5+E7+G7+H7</f>
        <v>15.5</v>
      </c>
    </row>
    <row r="8" spans="2:23">
      <c r="B8" s="88">
        <v>40981</v>
      </c>
      <c r="C8" s="53"/>
      <c r="D8" s="90">
        <v>259</v>
      </c>
      <c r="E8" s="91"/>
      <c r="F8" s="92">
        <v>390</v>
      </c>
      <c r="G8" s="92"/>
      <c r="H8" s="92"/>
      <c r="J8" s="92"/>
      <c r="L8">
        <f t="shared" ref="L8:N23" si="2">D8+L7</f>
        <v>290</v>
      </c>
      <c r="M8">
        <f t="shared" si="2"/>
        <v>0</v>
      </c>
      <c r="N8">
        <f t="shared" si="2"/>
        <v>390</v>
      </c>
      <c r="O8">
        <f t="shared" si="0"/>
        <v>680</v>
      </c>
      <c r="R8" s="93">
        <f t="shared" si="1"/>
        <v>145</v>
      </c>
    </row>
    <row r="9" spans="2:23">
      <c r="B9" s="88">
        <v>40982</v>
      </c>
      <c r="C9" s="53"/>
      <c r="D9" s="90">
        <v>56</v>
      </c>
      <c r="E9" s="91">
        <v>416</v>
      </c>
      <c r="F9" s="92">
        <v>319</v>
      </c>
      <c r="G9" s="92"/>
      <c r="H9" s="92"/>
      <c r="J9" s="92"/>
      <c r="L9">
        <f t="shared" si="2"/>
        <v>346</v>
      </c>
      <c r="M9">
        <f t="shared" si="2"/>
        <v>416</v>
      </c>
      <c r="N9">
        <f t="shared" si="2"/>
        <v>709</v>
      </c>
      <c r="O9">
        <f t="shared" si="0"/>
        <v>1471</v>
      </c>
      <c r="R9" s="93">
        <f t="shared" si="1"/>
        <v>589</v>
      </c>
    </row>
    <row r="10" spans="2:23">
      <c r="B10" s="88">
        <v>40983</v>
      </c>
      <c r="C10" s="53"/>
      <c r="D10" s="90">
        <v>259</v>
      </c>
      <c r="E10" s="91">
        <v>1872</v>
      </c>
      <c r="F10" s="92">
        <v>774</v>
      </c>
      <c r="G10" s="92"/>
      <c r="H10" s="92"/>
      <c r="J10" s="92"/>
      <c r="L10">
        <f t="shared" si="2"/>
        <v>605</v>
      </c>
      <c r="M10">
        <f t="shared" si="2"/>
        <v>2288</v>
      </c>
      <c r="N10">
        <f t="shared" si="2"/>
        <v>1483</v>
      </c>
      <c r="O10">
        <f>L10+M10+N10</f>
        <v>4376</v>
      </c>
      <c r="R10" s="93">
        <f t="shared" si="1"/>
        <v>2590.5</v>
      </c>
    </row>
    <row r="11" spans="2:23">
      <c r="B11" s="88">
        <v>40984</v>
      </c>
      <c r="C11" s="53"/>
      <c r="D11" s="90">
        <v>259</v>
      </c>
      <c r="E11" s="91">
        <v>1872</v>
      </c>
      <c r="F11" s="92">
        <v>864</v>
      </c>
      <c r="G11" s="92"/>
      <c r="H11" s="92"/>
      <c r="J11" s="92"/>
      <c r="L11">
        <f t="shared" si="2"/>
        <v>864</v>
      </c>
      <c r="M11">
        <f t="shared" si="2"/>
        <v>4160</v>
      </c>
      <c r="N11">
        <f t="shared" si="2"/>
        <v>2347</v>
      </c>
      <c r="O11">
        <f t="shared" si="0"/>
        <v>7371</v>
      </c>
      <c r="R11" s="93">
        <f t="shared" si="1"/>
        <v>4592</v>
      </c>
    </row>
    <row r="12" spans="2:23">
      <c r="B12" s="88">
        <v>40985</v>
      </c>
      <c r="C12" s="53"/>
      <c r="D12" s="90">
        <v>294</v>
      </c>
      <c r="E12" s="91">
        <v>1157</v>
      </c>
      <c r="F12" s="92">
        <v>490</v>
      </c>
      <c r="G12" s="92"/>
      <c r="H12" s="92"/>
      <c r="I12" s="94">
        <v>104</v>
      </c>
      <c r="J12" s="92"/>
      <c r="L12">
        <f t="shared" si="2"/>
        <v>1158</v>
      </c>
      <c r="M12">
        <f t="shared" si="2"/>
        <v>5317</v>
      </c>
      <c r="N12">
        <f t="shared" si="2"/>
        <v>2837</v>
      </c>
      <c r="O12">
        <f t="shared" si="0"/>
        <v>9312</v>
      </c>
      <c r="P12">
        <f>I12</f>
        <v>104</v>
      </c>
      <c r="Q12">
        <f>I12</f>
        <v>104</v>
      </c>
      <c r="R12" s="93">
        <f t="shared" si="1"/>
        <v>5896</v>
      </c>
    </row>
    <row r="13" spans="2:23">
      <c r="B13" s="88">
        <v>40986</v>
      </c>
      <c r="C13" s="53"/>
      <c r="D13" s="90">
        <v>475</v>
      </c>
      <c r="E13" s="91">
        <v>802</v>
      </c>
      <c r="F13" s="92">
        <v>360</v>
      </c>
      <c r="G13" s="92"/>
      <c r="H13" s="92"/>
      <c r="I13" s="94">
        <v>42</v>
      </c>
      <c r="J13" s="92"/>
      <c r="L13">
        <f t="shared" si="2"/>
        <v>1633</v>
      </c>
      <c r="M13">
        <f t="shared" si="2"/>
        <v>6119</v>
      </c>
      <c r="N13">
        <f t="shared" si="2"/>
        <v>3197</v>
      </c>
      <c r="O13">
        <f t="shared" si="0"/>
        <v>10949</v>
      </c>
      <c r="P13">
        <f>P12+I13</f>
        <v>146</v>
      </c>
      <c r="Q13">
        <f>Q12+I13+J13</f>
        <v>146</v>
      </c>
      <c r="R13" s="93">
        <f t="shared" si="1"/>
        <v>6935.5</v>
      </c>
    </row>
    <row r="14" spans="2:23">
      <c r="B14" s="88">
        <v>40987</v>
      </c>
      <c r="C14" s="53"/>
      <c r="D14" s="90">
        <v>449</v>
      </c>
      <c r="E14" s="91">
        <v>711</v>
      </c>
      <c r="F14" s="92">
        <v>494</v>
      </c>
      <c r="G14" s="92"/>
      <c r="H14" s="92"/>
      <c r="I14" s="94">
        <v>2490</v>
      </c>
      <c r="J14" s="92"/>
      <c r="L14">
        <f t="shared" si="2"/>
        <v>2082</v>
      </c>
      <c r="M14">
        <f t="shared" si="2"/>
        <v>6830</v>
      </c>
      <c r="N14">
        <f t="shared" si="2"/>
        <v>3691</v>
      </c>
      <c r="O14">
        <f t="shared" si="0"/>
        <v>12603</v>
      </c>
      <c r="P14">
        <f>P13+I14</f>
        <v>2636</v>
      </c>
      <c r="Q14">
        <f t="shared" ref="Q14:Q71" si="3">Q13+I14+J14</f>
        <v>2636</v>
      </c>
      <c r="R14" s="93">
        <f t="shared" si="1"/>
        <v>7871</v>
      </c>
      <c r="S14">
        <f t="shared" ref="S14:S17" si="4">R14-R13</f>
        <v>935.5</v>
      </c>
    </row>
    <row r="15" spans="2:23">
      <c r="B15" s="88">
        <v>40988</v>
      </c>
      <c r="C15" s="53"/>
      <c r="D15" s="90">
        <v>48</v>
      </c>
      <c r="E15" s="91">
        <v>480</v>
      </c>
      <c r="F15" s="92">
        <v>393</v>
      </c>
      <c r="G15" s="92"/>
      <c r="H15" s="92">
        <v>40</v>
      </c>
      <c r="I15" s="94">
        <v>1137</v>
      </c>
      <c r="J15" s="92">
        <v>160</v>
      </c>
      <c r="L15">
        <f t="shared" si="2"/>
        <v>2130</v>
      </c>
      <c r="M15">
        <f t="shared" si="2"/>
        <v>7310</v>
      </c>
      <c r="N15">
        <f t="shared" si="2"/>
        <v>4084</v>
      </c>
      <c r="O15">
        <f t="shared" si="0"/>
        <v>13524</v>
      </c>
      <c r="P15">
        <f t="shared" ref="P15:P71" si="5">P14+I15</f>
        <v>3773</v>
      </c>
      <c r="Q15">
        <f t="shared" si="3"/>
        <v>3933</v>
      </c>
      <c r="R15" s="93">
        <f t="shared" si="1"/>
        <v>8415</v>
      </c>
      <c r="S15">
        <f t="shared" si="4"/>
        <v>544</v>
      </c>
    </row>
    <row r="16" spans="2:23">
      <c r="B16" s="88">
        <v>40989</v>
      </c>
      <c r="C16" s="53"/>
      <c r="D16" s="90">
        <v>38</v>
      </c>
      <c r="E16" s="91">
        <v>384</v>
      </c>
      <c r="F16" s="92">
        <v>24</v>
      </c>
      <c r="G16" s="92"/>
      <c r="H16" s="92"/>
      <c r="J16" s="92">
        <v>92</v>
      </c>
      <c r="L16">
        <f t="shared" si="2"/>
        <v>2168</v>
      </c>
      <c r="M16">
        <f t="shared" si="2"/>
        <v>7694</v>
      </c>
      <c r="N16">
        <f t="shared" si="2"/>
        <v>4108</v>
      </c>
      <c r="O16">
        <f t="shared" si="0"/>
        <v>13970</v>
      </c>
      <c r="P16">
        <f t="shared" si="5"/>
        <v>3773</v>
      </c>
      <c r="Q16">
        <f t="shared" si="3"/>
        <v>4025</v>
      </c>
      <c r="R16" s="93">
        <f t="shared" si="1"/>
        <v>8818</v>
      </c>
      <c r="S16">
        <f t="shared" si="4"/>
        <v>403</v>
      </c>
    </row>
    <row r="17" spans="2:23">
      <c r="B17" s="88">
        <v>40990</v>
      </c>
      <c r="C17" s="53"/>
      <c r="D17" s="90">
        <v>42</v>
      </c>
      <c r="E17" s="91">
        <v>261</v>
      </c>
      <c r="F17" s="92">
        <v>24</v>
      </c>
      <c r="G17" s="92"/>
      <c r="H17" s="92">
        <v>18</v>
      </c>
      <c r="I17" s="94">
        <v>150</v>
      </c>
      <c r="J17" s="92">
        <v>150</v>
      </c>
      <c r="L17">
        <f t="shared" si="2"/>
        <v>2210</v>
      </c>
      <c r="M17">
        <f t="shared" si="2"/>
        <v>7955</v>
      </c>
      <c r="N17">
        <f t="shared" si="2"/>
        <v>4132</v>
      </c>
      <c r="O17">
        <f t="shared" si="0"/>
        <v>14297</v>
      </c>
      <c r="P17">
        <f t="shared" si="5"/>
        <v>3923</v>
      </c>
      <c r="Q17">
        <f t="shared" si="3"/>
        <v>4325</v>
      </c>
      <c r="R17" s="93">
        <f>R16+D17*0.5+E17+G17+H17</f>
        <v>9118</v>
      </c>
      <c r="S17">
        <f t="shared" si="4"/>
        <v>300</v>
      </c>
    </row>
    <row r="18" spans="2:23">
      <c r="B18" s="88">
        <v>40991</v>
      </c>
      <c r="C18" s="53"/>
      <c r="D18" s="90">
        <v>301</v>
      </c>
      <c r="E18" s="91">
        <v>279</v>
      </c>
      <c r="F18" s="92">
        <v>24</v>
      </c>
      <c r="G18" s="92"/>
      <c r="H18" s="92"/>
      <c r="I18" s="94">
        <v>35</v>
      </c>
      <c r="J18" s="92">
        <v>125</v>
      </c>
      <c r="L18">
        <f t="shared" si="2"/>
        <v>2511</v>
      </c>
      <c r="M18">
        <f t="shared" si="2"/>
        <v>8234</v>
      </c>
      <c r="N18">
        <f t="shared" si="2"/>
        <v>4156</v>
      </c>
      <c r="O18">
        <f t="shared" si="0"/>
        <v>14901</v>
      </c>
      <c r="P18">
        <f t="shared" si="5"/>
        <v>3958</v>
      </c>
      <c r="Q18">
        <f t="shared" si="3"/>
        <v>4485</v>
      </c>
      <c r="R18">
        <f t="shared" ref="R18:R28" si="6">R17+D18*0.5+E18+G18+H18</f>
        <v>9547.5</v>
      </c>
      <c r="S18">
        <f>R18-R17</f>
        <v>429.5</v>
      </c>
    </row>
    <row r="19" spans="2:23">
      <c r="B19" s="88">
        <v>40992</v>
      </c>
      <c r="C19" s="53"/>
      <c r="D19" s="90">
        <v>226</v>
      </c>
      <c r="E19" s="91">
        <v>278</v>
      </c>
      <c r="F19" s="92">
        <v>69</v>
      </c>
      <c r="G19" s="92"/>
      <c r="H19" s="92"/>
      <c r="I19" s="94">
        <v>120</v>
      </c>
      <c r="J19" s="92">
        <v>150</v>
      </c>
      <c r="L19">
        <f t="shared" si="2"/>
        <v>2737</v>
      </c>
      <c r="M19">
        <f t="shared" si="2"/>
        <v>8512</v>
      </c>
      <c r="N19">
        <f t="shared" si="2"/>
        <v>4225</v>
      </c>
      <c r="O19">
        <f t="shared" si="0"/>
        <v>15474</v>
      </c>
      <c r="P19">
        <f t="shared" si="5"/>
        <v>4078</v>
      </c>
      <c r="Q19">
        <f t="shared" si="3"/>
        <v>4755</v>
      </c>
      <c r="R19">
        <f t="shared" si="6"/>
        <v>9938.5</v>
      </c>
      <c r="S19">
        <f t="shared" ref="S19:S32" si="7">R19-R18</f>
        <v>391</v>
      </c>
    </row>
    <row r="20" spans="2:23">
      <c r="B20" s="88">
        <v>40993</v>
      </c>
      <c r="C20" s="53"/>
      <c r="D20" s="95">
        <v>166</v>
      </c>
      <c r="E20" s="91">
        <v>478</v>
      </c>
      <c r="F20" s="96">
        <v>359</v>
      </c>
      <c r="G20" s="97"/>
      <c r="H20" s="97">
        <v>30</v>
      </c>
      <c r="I20" s="94">
        <v>450</v>
      </c>
      <c r="J20" s="97">
        <v>171</v>
      </c>
      <c r="L20">
        <f>D20+L19</f>
        <v>2903</v>
      </c>
      <c r="M20">
        <f t="shared" si="2"/>
        <v>8990</v>
      </c>
      <c r="N20">
        <f t="shared" si="2"/>
        <v>4584</v>
      </c>
      <c r="O20">
        <f t="shared" si="0"/>
        <v>16477</v>
      </c>
      <c r="P20">
        <f t="shared" si="5"/>
        <v>4528</v>
      </c>
      <c r="Q20">
        <f t="shared" si="3"/>
        <v>5376</v>
      </c>
      <c r="R20">
        <f t="shared" si="6"/>
        <v>10529.5</v>
      </c>
      <c r="S20">
        <f t="shared" si="7"/>
        <v>591</v>
      </c>
      <c r="T20" s="98">
        <f t="shared" ref="T20:T32" si="8">S20/80</f>
        <v>7.3875000000000002</v>
      </c>
    </row>
    <row r="21" spans="2:23">
      <c r="B21" s="88">
        <v>40994</v>
      </c>
      <c r="C21" s="53"/>
      <c r="D21" s="90">
        <v>173</v>
      </c>
      <c r="E21" s="99">
        <v>452</v>
      </c>
      <c r="F21" s="92">
        <v>336</v>
      </c>
      <c r="G21" s="92"/>
      <c r="H21" s="92"/>
      <c r="J21" s="92"/>
      <c r="L21" s="100">
        <f t="shared" si="2"/>
        <v>3076</v>
      </c>
      <c r="M21" s="101">
        <f t="shared" si="2"/>
        <v>9442</v>
      </c>
      <c r="N21">
        <f t="shared" si="2"/>
        <v>4920</v>
      </c>
      <c r="O21">
        <f t="shared" si="0"/>
        <v>17438</v>
      </c>
      <c r="P21">
        <f t="shared" si="5"/>
        <v>4528</v>
      </c>
      <c r="Q21">
        <f t="shared" si="3"/>
        <v>5376</v>
      </c>
      <c r="R21">
        <f t="shared" si="6"/>
        <v>11068</v>
      </c>
      <c r="S21">
        <f t="shared" si="7"/>
        <v>538.5</v>
      </c>
      <c r="T21" s="98">
        <f t="shared" si="8"/>
        <v>6.7312500000000002</v>
      </c>
    </row>
    <row r="22" spans="2:23">
      <c r="B22" s="88">
        <v>40995</v>
      </c>
      <c r="C22" s="53"/>
      <c r="D22" s="90">
        <v>169</v>
      </c>
      <c r="E22" s="91">
        <v>382</v>
      </c>
      <c r="F22" s="92">
        <v>311</v>
      </c>
      <c r="G22" s="92"/>
      <c r="H22" s="92"/>
      <c r="I22" s="94">
        <v>100</v>
      </c>
      <c r="J22" s="92">
        <v>125</v>
      </c>
      <c r="L22">
        <f t="shared" si="2"/>
        <v>3245</v>
      </c>
      <c r="M22">
        <f t="shared" si="2"/>
        <v>9824</v>
      </c>
      <c r="N22">
        <f t="shared" si="2"/>
        <v>5231</v>
      </c>
      <c r="O22">
        <f t="shared" si="0"/>
        <v>18300</v>
      </c>
      <c r="P22">
        <f t="shared" si="5"/>
        <v>4628</v>
      </c>
      <c r="Q22">
        <f t="shared" si="3"/>
        <v>5601</v>
      </c>
      <c r="R22">
        <f t="shared" si="6"/>
        <v>11534.5</v>
      </c>
      <c r="S22">
        <f t="shared" si="7"/>
        <v>466.5</v>
      </c>
      <c r="T22" s="98">
        <f t="shared" si="8"/>
        <v>5.8312499999999998</v>
      </c>
    </row>
    <row r="23" spans="2:23">
      <c r="B23" s="88">
        <v>40996</v>
      </c>
      <c r="C23" s="53"/>
      <c r="D23" s="90">
        <v>169</v>
      </c>
      <c r="E23" s="91">
        <v>169</v>
      </c>
      <c r="F23" s="92">
        <v>295</v>
      </c>
      <c r="G23" s="92"/>
      <c r="H23" s="92"/>
      <c r="J23" s="92"/>
      <c r="L23">
        <f t="shared" si="2"/>
        <v>3414</v>
      </c>
      <c r="M23">
        <f t="shared" si="2"/>
        <v>9993</v>
      </c>
      <c r="N23">
        <f t="shared" si="2"/>
        <v>5526</v>
      </c>
      <c r="O23">
        <f t="shared" si="0"/>
        <v>18933</v>
      </c>
      <c r="P23">
        <f t="shared" si="5"/>
        <v>4628</v>
      </c>
      <c r="Q23">
        <f t="shared" si="3"/>
        <v>5601</v>
      </c>
      <c r="R23">
        <f t="shared" si="6"/>
        <v>11788</v>
      </c>
      <c r="S23">
        <f t="shared" si="7"/>
        <v>253.5</v>
      </c>
      <c r="T23" s="98">
        <f t="shared" si="8"/>
        <v>3.1687500000000002</v>
      </c>
    </row>
    <row r="24" spans="2:23">
      <c r="B24" s="88">
        <v>40997</v>
      </c>
      <c r="C24" s="53"/>
      <c r="D24" s="90">
        <v>196</v>
      </c>
      <c r="E24" s="91">
        <v>168</v>
      </c>
      <c r="F24" s="92">
        <v>241</v>
      </c>
      <c r="G24" s="92"/>
      <c r="H24" s="92">
        <v>30</v>
      </c>
      <c r="I24" s="94">
        <v>100</v>
      </c>
      <c r="J24" s="92"/>
      <c r="L24">
        <f t="shared" ref="L24:N39" si="9">D24+L23</f>
        <v>3610</v>
      </c>
      <c r="M24">
        <f t="shared" si="9"/>
        <v>10161</v>
      </c>
      <c r="N24">
        <f t="shared" si="9"/>
        <v>5767</v>
      </c>
      <c r="O24">
        <f t="shared" si="0"/>
        <v>19538</v>
      </c>
      <c r="P24">
        <f t="shared" si="5"/>
        <v>4728</v>
      </c>
      <c r="Q24">
        <f t="shared" si="3"/>
        <v>5701</v>
      </c>
      <c r="R24">
        <f t="shared" si="6"/>
        <v>12084</v>
      </c>
      <c r="S24">
        <f t="shared" si="7"/>
        <v>296</v>
      </c>
      <c r="T24" s="98">
        <f t="shared" si="8"/>
        <v>3.7</v>
      </c>
    </row>
    <row r="25" spans="2:23">
      <c r="B25" s="88">
        <v>40998</v>
      </c>
      <c r="C25" s="53"/>
      <c r="D25" s="90">
        <v>192</v>
      </c>
      <c r="E25" s="91">
        <v>192</v>
      </c>
      <c r="F25" s="92">
        <v>167</v>
      </c>
      <c r="G25" s="92"/>
      <c r="H25" s="92">
        <v>20</v>
      </c>
      <c r="J25" s="92">
        <v>140</v>
      </c>
      <c r="L25">
        <f t="shared" si="9"/>
        <v>3802</v>
      </c>
      <c r="M25">
        <f t="shared" si="9"/>
        <v>10353</v>
      </c>
      <c r="N25">
        <f t="shared" si="9"/>
        <v>5934</v>
      </c>
      <c r="O25">
        <f t="shared" si="0"/>
        <v>20089</v>
      </c>
      <c r="P25">
        <f t="shared" si="5"/>
        <v>4728</v>
      </c>
      <c r="Q25">
        <f t="shared" si="3"/>
        <v>5841</v>
      </c>
      <c r="R25">
        <f t="shared" si="6"/>
        <v>12392</v>
      </c>
      <c r="S25">
        <f t="shared" si="7"/>
        <v>308</v>
      </c>
      <c r="T25" s="98">
        <f t="shared" si="8"/>
        <v>3.85</v>
      </c>
    </row>
    <row r="26" spans="2:23">
      <c r="B26" s="88">
        <v>40999</v>
      </c>
      <c r="C26" s="53"/>
      <c r="D26" s="102">
        <v>192</v>
      </c>
      <c r="E26" s="103">
        <v>216</v>
      </c>
      <c r="F26" s="92">
        <v>167</v>
      </c>
      <c r="G26" s="92">
        <v>90</v>
      </c>
      <c r="H26" s="92"/>
      <c r="I26" s="94">
        <v>105</v>
      </c>
      <c r="J26" s="92"/>
      <c r="L26">
        <f t="shared" si="9"/>
        <v>3994</v>
      </c>
      <c r="M26">
        <f t="shared" si="9"/>
        <v>10569</v>
      </c>
      <c r="N26">
        <f t="shared" si="9"/>
        <v>6101</v>
      </c>
      <c r="O26">
        <f t="shared" si="0"/>
        <v>20664</v>
      </c>
      <c r="P26">
        <f t="shared" si="5"/>
        <v>4833</v>
      </c>
      <c r="Q26">
        <f t="shared" si="3"/>
        <v>5946</v>
      </c>
      <c r="R26">
        <f t="shared" si="6"/>
        <v>12794</v>
      </c>
      <c r="S26">
        <f t="shared" si="7"/>
        <v>402</v>
      </c>
      <c r="T26" s="98">
        <f t="shared" si="8"/>
        <v>5.0250000000000004</v>
      </c>
    </row>
    <row r="27" spans="2:23">
      <c r="B27" s="104">
        <v>41000</v>
      </c>
      <c r="C27" s="89"/>
      <c r="D27" s="105">
        <v>184</v>
      </c>
      <c r="E27" s="106">
        <v>216</v>
      </c>
      <c r="F27" s="92">
        <v>167</v>
      </c>
      <c r="G27" s="92"/>
      <c r="H27" s="92">
        <v>70</v>
      </c>
      <c r="J27" s="92">
        <v>180</v>
      </c>
      <c r="L27">
        <f t="shared" si="9"/>
        <v>4178</v>
      </c>
      <c r="M27">
        <f t="shared" si="9"/>
        <v>10785</v>
      </c>
      <c r="N27">
        <f t="shared" si="9"/>
        <v>6268</v>
      </c>
      <c r="O27">
        <f t="shared" si="0"/>
        <v>21231</v>
      </c>
      <c r="P27">
        <f t="shared" si="5"/>
        <v>4833</v>
      </c>
      <c r="Q27">
        <f t="shared" si="3"/>
        <v>6126</v>
      </c>
      <c r="R27">
        <f t="shared" si="6"/>
        <v>13172</v>
      </c>
      <c r="S27">
        <f>R27-R26</f>
        <v>378</v>
      </c>
      <c r="T27" s="98">
        <f t="shared" si="8"/>
        <v>4.7249999999999996</v>
      </c>
      <c r="U27" s="98">
        <f>SUM(T22:T27)</f>
        <v>26.300000000000004</v>
      </c>
      <c r="V27">
        <f>SUM(S22:S27)</f>
        <v>2104</v>
      </c>
    </row>
    <row r="28" spans="2:23">
      <c r="B28" s="107">
        <v>41001</v>
      </c>
      <c r="C28" s="53"/>
      <c r="D28" s="90">
        <v>165</v>
      </c>
      <c r="E28" s="91">
        <v>213</v>
      </c>
      <c r="F28" s="92">
        <v>167</v>
      </c>
      <c r="G28" s="92"/>
      <c r="H28" s="92"/>
      <c r="I28" s="94">
        <v>75</v>
      </c>
      <c r="J28" s="92"/>
      <c r="L28">
        <f t="shared" si="9"/>
        <v>4343</v>
      </c>
      <c r="M28">
        <f t="shared" si="9"/>
        <v>10998</v>
      </c>
      <c r="N28">
        <f t="shared" si="9"/>
        <v>6435</v>
      </c>
      <c r="O28">
        <f t="shared" si="0"/>
        <v>21776</v>
      </c>
      <c r="P28">
        <f t="shared" si="5"/>
        <v>4908</v>
      </c>
      <c r="Q28">
        <f t="shared" si="3"/>
        <v>6201</v>
      </c>
      <c r="R28">
        <f t="shared" si="6"/>
        <v>13467.5</v>
      </c>
      <c r="S28">
        <f t="shared" si="7"/>
        <v>295.5</v>
      </c>
      <c r="T28" s="98">
        <f t="shared" si="8"/>
        <v>3.6937500000000001</v>
      </c>
    </row>
    <row r="29" spans="2:23">
      <c r="B29" s="107">
        <v>41002</v>
      </c>
      <c r="C29" s="53"/>
      <c r="D29" s="90">
        <v>147</v>
      </c>
      <c r="E29" s="91">
        <v>192</v>
      </c>
      <c r="F29" s="92">
        <v>173</v>
      </c>
      <c r="G29" s="92"/>
      <c r="H29" s="92"/>
      <c r="J29" s="92">
        <v>180</v>
      </c>
      <c r="L29">
        <f t="shared" si="9"/>
        <v>4490</v>
      </c>
      <c r="M29">
        <f t="shared" si="9"/>
        <v>11190</v>
      </c>
      <c r="N29">
        <f t="shared" si="9"/>
        <v>6608</v>
      </c>
      <c r="O29">
        <f t="shared" si="0"/>
        <v>22288</v>
      </c>
      <c r="P29">
        <f t="shared" si="5"/>
        <v>4908</v>
      </c>
      <c r="Q29">
        <f t="shared" si="3"/>
        <v>6381</v>
      </c>
      <c r="R29">
        <f>R28+D29*0.5+E29+G29+H29</f>
        <v>13733</v>
      </c>
      <c r="S29">
        <f>R29-R28</f>
        <v>265.5</v>
      </c>
      <c r="T29" s="98">
        <f t="shared" si="8"/>
        <v>3.3187500000000001</v>
      </c>
    </row>
    <row r="30" spans="2:23">
      <c r="B30" s="107">
        <v>41003</v>
      </c>
      <c r="C30" s="53"/>
      <c r="D30" s="90">
        <v>144</v>
      </c>
      <c r="E30" s="91">
        <v>192</v>
      </c>
      <c r="F30" s="92">
        <v>168</v>
      </c>
      <c r="G30" s="92"/>
      <c r="H30" s="92">
        <v>70</v>
      </c>
      <c r="I30" s="94">
        <v>70</v>
      </c>
      <c r="J30" s="92"/>
      <c r="L30">
        <f t="shared" si="9"/>
        <v>4634</v>
      </c>
      <c r="M30">
        <f t="shared" si="9"/>
        <v>11382</v>
      </c>
      <c r="N30">
        <f t="shared" si="9"/>
        <v>6776</v>
      </c>
      <c r="O30">
        <f t="shared" si="0"/>
        <v>22792</v>
      </c>
      <c r="P30">
        <f t="shared" si="5"/>
        <v>4978</v>
      </c>
      <c r="Q30">
        <f t="shared" si="3"/>
        <v>6451</v>
      </c>
      <c r="R30">
        <f>R29+D30*0.5+E30+G30+H30</f>
        <v>14067</v>
      </c>
      <c r="S30">
        <f t="shared" si="7"/>
        <v>334</v>
      </c>
      <c r="T30" s="98">
        <f t="shared" si="8"/>
        <v>4.1749999999999998</v>
      </c>
    </row>
    <row r="31" spans="2:23">
      <c r="B31" s="107">
        <v>41004</v>
      </c>
      <c r="C31" s="53"/>
      <c r="D31" s="90">
        <v>144</v>
      </c>
      <c r="E31" s="91">
        <v>192</v>
      </c>
      <c r="F31" s="92">
        <v>168</v>
      </c>
      <c r="G31" s="92"/>
      <c r="H31" s="92"/>
      <c r="J31" s="92">
        <v>20</v>
      </c>
      <c r="L31">
        <f t="shared" si="9"/>
        <v>4778</v>
      </c>
      <c r="M31">
        <f t="shared" si="9"/>
        <v>11574</v>
      </c>
      <c r="N31">
        <f t="shared" si="9"/>
        <v>6944</v>
      </c>
      <c r="O31">
        <f t="shared" si="0"/>
        <v>23296</v>
      </c>
      <c r="P31">
        <f t="shared" si="5"/>
        <v>4978</v>
      </c>
      <c r="Q31">
        <f t="shared" si="3"/>
        <v>6471</v>
      </c>
      <c r="R31">
        <f>R30+D31*0.5+E31+G31+H31</f>
        <v>14331</v>
      </c>
      <c r="S31">
        <f t="shared" si="7"/>
        <v>264</v>
      </c>
      <c r="T31" s="98">
        <f t="shared" si="8"/>
        <v>3.3</v>
      </c>
      <c r="U31" s="98">
        <f>SUM(T27:T31)</f>
        <v>19.212499999999999</v>
      </c>
      <c r="V31">
        <f>SUM(S27:S31)</f>
        <v>1537</v>
      </c>
      <c r="W31" t="s">
        <v>102</v>
      </c>
    </row>
    <row r="32" spans="2:23">
      <c r="B32" s="107">
        <v>41005</v>
      </c>
      <c r="C32" s="53"/>
      <c r="D32" s="90">
        <v>144</v>
      </c>
      <c r="E32" s="91">
        <v>192</v>
      </c>
      <c r="F32" s="92">
        <v>168</v>
      </c>
      <c r="G32" s="92"/>
      <c r="H32" s="92"/>
      <c r="J32" s="92"/>
      <c r="L32">
        <f t="shared" si="9"/>
        <v>4922</v>
      </c>
      <c r="M32">
        <f t="shared" si="9"/>
        <v>11766</v>
      </c>
      <c r="N32">
        <f t="shared" si="9"/>
        <v>7112</v>
      </c>
      <c r="O32">
        <f t="shared" si="0"/>
        <v>23800</v>
      </c>
      <c r="P32">
        <f t="shared" si="5"/>
        <v>4978</v>
      </c>
      <c r="Q32">
        <f t="shared" si="3"/>
        <v>6471</v>
      </c>
      <c r="R32">
        <f t="shared" ref="R32:R56" si="10">R31+D32*0.5+E32+G32+H32</f>
        <v>14595</v>
      </c>
      <c r="S32">
        <f t="shared" si="7"/>
        <v>264</v>
      </c>
      <c r="T32" s="98">
        <f t="shared" si="8"/>
        <v>3.3</v>
      </c>
    </row>
    <row r="33" spans="2:20">
      <c r="B33" s="88">
        <v>41006</v>
      </c>
      <c r="C33" s="53"/>
      <c r="D33" s="90">
        <v>144</v>
      </c>
      <c r="E33" s="91">
        <v>187</v>
      </c>
      <c r="F33" s="92">
        <v>168</v>
      </c>
      <c r="G33" s="92"/>
      <c r="H33" s="92">
        <v>36</v>
      </c>
      <c r="I33" s="94">
        <v>70</v>
      </c>
      <c r="J33" s="92">
        <v>38</v>
      </c>
      <c r="L33">
        <f t="shared" si="9"/>
        <v>5066</v>
      </c>
      <c r="M33">
        <f t="shared" si="9"/>
        <v>11953</v>
      </c>
      <c r="N33">
        <f t="shared" si="9"/>
        <v>7280</v>
      </c>
      <c r="O33">
        <f t="shared" si="0"/>
        <v>24299</v>
      </c>
      <c r="P33">
        <f t="shared" si="5"/>
        <v>5048</v>
      </c>
      <c r="Q33">
        <f t="shared" si="3"/>
        <v>6579</v>
      </c>
      <c r="R33">
        <f t="shared" si="10"/>
        <v>14890</v>
      </c>
    </row>
    <row r="34" spans="2:20">
      <c r="B34" s="88">
        <v>41007</v>
      </c>
      <c r="C34" s="53"/>
      <c r="D34" s="90">
        <v>144</v>
      </c>
      <c r="E34" s="91">
        <v>168</v>
      </c>
      <c r="F34" s="92">
        <v>168</v>
      </c>
      <c r="G34" s="92"/>
      <c r="H34" s="92"/>
      <c r="I34" s="94">
        <v>75</v>
      </c>
      <c r="J34" s="92"/>
      <c r="L34">
        <f t="shared" si="9"/>
        <v>5210</v>
      </c>
      <c r="M34">
        <f t="shared" si="9"/>
        <v>12121</v>
      </c>
      <c r="N34">
        <f t="shared" si="9"/>
        <v>7448</v>
      </c>
      <c r="O34">
        <f t="shared" si="0"/>
        <v>24779</v>
      </c>
      <c r="P34">
        <f t="shared" si="5"/>
        <v>5123</v>
      </c>
      <c r="Q34">
        <f t="shared" si="3"/>
        <v>6654</v>
      </c>
      <c r="R34">
        <f t="shared" si="10"/>
        <v>15130</v>
      </c>
    </row>
    <row r="35" spans="2:20">
      <c r="B35" s="88">
        <v>41008</v>
      </c>
      <c r="C35" s="53"/>
      <c r="D35" s="90">
        <v>144</v>
      </c>
      <c r="E35" s="91">
        <v>168</v>
      </c>
      <c r="F35" s="92">
        <v>168</v>
      </c>
      <c r="G35" s="92"/>
      <c r="H35" s="92"/>
      <c r="J35" s="92">
        <v>90</v>
      </c>
      <c r="L35">
        <f t="shared" si="9"/>
        <v>5354</v>
      </c>
      <c r="M35">
        <f t="shared" si="9"/>
        <v>12289</v>
      </c>
      <c r="N35">
        <f t="shared" si="9"/>
        <v>7616</v>
      </c>
      <c r="O35">
        <f t="shared" si="0"/>
        <v>25259</v>
      </c>
      <c r="P35">
        <f t="shared" si="5"/>
        <v>5123</v>
      </c>
      <c r="Q35">
        <f t="shared" si="3"/>
        <v>6744</v>
      </c>
      <c r="R35">
        <f t="shared" si="10"/>
        <v>15370</v>
      </c>
    </row>
    <row r="36" spans="2:20">
      <c r="B36" s="88">
        <v>41009</v>
      </c>
      <c r="C36" s="53"/>
      <c r="D36" s="90">
        <v>144</v>
      </c>
      <c r="E36" s="91">
        <v>168</v>
      </c>
      <c r="F36" s="92">
        <v>168</v>
      </c>
      <c r="G36" s="92"/>
      <c r="H36" s="92">
        <v>60</v>
      </c>
      <c r="I36" s="94">
        <v>80</v>
      </c>
      <c r="J36" s="92"/>
      <c r="L36">
        <f t="shared" si="9"/>
        <v>5498</v>
      </c>
      <c r="M36">
        <f t="shared" si="9"/>
        <v>12457</v>
      </c>
      <c r="N36">
        <f t="shared" si="9"/>
        <v>7784</v>
      </c>
      <c r="O36">
        <f t="shared" si="0"/>
        <v>25739</v>
      </c>
      <c r="P36">
        <f t="shared" si="5"/>
        <v>5203</v>
      </c>
      <c r="Q36">
        <f t="shared" si="3"/>
        <v>6824</v>
      </c>
      <c r="R36">
        <f t="shared" si="10"/>
        <v>15670</v>
      </c>
    </row>
    <row r="37" spans="2:20">
      <c r="B37" s="88">
        <v>41010</v>
      </c>
      <c r="C37" s="53"/>
      <c r="D37" s="90">
        <v>139</v>
      </c>
      <c r="E37" s="91">
        <v>162</v>
      </c>
      <c r="F37" s="92">
        <v>162</v>
      </c>
      <c r="G37" s="92"/>
      <c r="H37" s="92"/>
      <c r="J37" s="92"/>
      <c r="L37">
        <f t="shared" si="9"/>
        <v>5637</v>
      </c>
      <c r="M37">
        <f t="shared" si="9"/>
        <v>12619</v>
      </c>
      <c r="N37">
        <f t="shared" si="9"/>
        <v>7946</v>
      </c>
      <c r="O37">
        <f t="shared" si="0"/>
        <v>26202</v>
      </c>
      <c r="P37">
        <f t="shared" si="5"/>
        <v>5203</v>
      </c>
      <c r="Q37">
        <f t="shared" si="3"/>
        <v>6824</v>
      </c>
      <c r="R37">
        <f t="shared" si="10"/>
        <v>15901.5</v>
      </c>
    </row>
    <row r="38" spans="2:20">
      <c r="B38" s="88">
        <v>41011</v>
      </c>
      <c r="C38" s="108"/>
      <c r="D38" s="109">
        <v>144</v>
      </c>
      <c r="E38" s="94">
        <v>168</v>
      </c>
      <c r="F38" s="97">
        <v>168</v>
      </c>
      <c r="G38" s="97"/>
      <c r="H38" s="97"/>
      <c r="I38" s="94">
        <v>35</v>
      </c>
      <c r="J38" s="97"/>
      <c r="L38">
        <f t="shared" si="9"/>
        <v>5781</v>
      </c>
      <c r="M38">
        <f t="shared" si="9"/>
        <v>12787</v>
      </c>
      <c r="N38">
        <f t="shared" si="9"/>
        <v>8114</v>
      </c>
      <c r="O38">
        <f t="shared" si="0"/>
        <v>26682</v>
      </c>
      <c r="P38">
        <f t="shared" si="5"/>
        <v>5238</v>
      </c>
      <c r="Q38">
        <f t="shared" si="3"/>
        <v>6859</v>
      </c>
      <c r="R38">
        <f t="shared" si="10"/>
        <v>16141.5</v>
      </c>
    </row>
    <row r="39" spans="2:20">
      <c r="B39" s="88">
        <v>41012</v>
      </c>
      <c r="C39" s="108"/>
      <c r="D39" s="109">
        <v>144</v>
      </c>
      <c r="E39" s="94">
        <v>168</v>
      </c>
      <c r="F39" s="97">
        <v>168</v>
      </c>
      <c r="G39" s="97"/>
      <c r="H39" s="97">
        <v>60</v>
      </c>
      <c r="J39" s="97">
        <v>195</v>
      </c>
      <c r="L39">
        <f t="shared" si="9"/>
        <v>5925</v>
      </c>
      <c r="M39">
        <f t="shared" si="9"/>
        <v>12955</v>
      </c>
      <c r="N39">
        <f t="shared" si="9"/>
        <v>8282</v>
      </c>
      <c r="O39">
        <f t="shared" si="0"/>
        <v>27162</v>
      </c>
      <c r="P39">
        <f t="shared" si="5"/>
        <v>5238</v>
      </c>
      <c r="Q39">
        <f t="shared" si="3"/>
        <v>7054</v>
      </c>
      <c r="R39">
        <f t="shared" si="10"/>
        <v>16441.5</v>
      </c>
    </row>
    <row r="40" spans="2:20">
      <c r="B40" s="88">
        <v>41013</v>
      </c>
      <c r="C40" s="108"/>
      <c r="D40" s="109">
        <v>144</v>
      </c>
      <c r="E40" s="94">
        <v>168</v>
      </c>
      <c r="F40" s="97">
        <v>168</v>
      </c>
      <c r="G40" s="97"/>
      <c r="H40" s="97"/>
      <c r="I40" s="94">
        <v>25</v>
      </c>
      <c r="J40" s="97"/>
      <c r="L40">
        <f t="shared" ref="L40:N55" si="11">D40+L39</f>
        <v>6069</v>
      </c>
      <c r="M40">
        <f t="shared" si="11"/>
        <v>13123</v>
      </c>
      <c r="N40">
        <f t="shared" si="11"/>
        <v>8450</v>
      </c>
      <c r="O40">
        <f t="shared" si="0"/>
        <v>27642</v>
      </c>
      <c r="P40">
        <f t="shared" si="5"/>
        <v>5263</v>
      </c>
      <c r="Q40">
        <f t="shared" si="3"/>
        <v>7079</v>
      </c>
      <c r="R40">
        <f t="shared" si="10"/>
        <v>16681.5</v>
      </c>
    </row>
    <row r="41" spans="2:20">
      <c r="B41" s="88">
        <v>41014</v>
      </c>
      <c r="C41" s="108"/>
      <c r="D41" s="109">
        <v>144</v>
      </c>
      <c r="E41" s="94">
        <v>167</v>
      </c>
      <c r="F41" s="97">
        <v>168</v>
      </c>
      <c r="G41" s="97"/>
      <c r="H41" s="97"/>
      <c r="J41" s="97">
        <v>140</v>
      </c>
      <c r="L41">
        <f t="shared" si="11"/>
        <v>6213</v>
      </c>
      <c r="M41">
        <f t="shared" si="11"/>
        <v>13290</v>
      </c>
      <c r="N41">
        <f t="shared" si="11"/>
        <v>8618</v>
      </c>
      <c r="O41">
        <f t="shared" si="0"/>
        <v>28121</v>
      </c>
      <c r="P41">
        <f t="shared" si="5"/>
        <v>5263</v>
      </c>
      <c r="Q41">
        <f t="shared" si="3"/>
        <v>7219</v>
      </c>
      <c r="R41">
        <f t="shared" si="10"/>
        <v>16920.5</v>
      </c>
    </row>
    <row r="42" spans="2:20">
      <c r="B42" s="88">
        <v>41015</v>
      </c>
      <c r="C42" s="108"/>
      <c r="D42" s="109">
        <v>144</v>
      </c>
      <c r="E42" s="94">
        <v>168</v>
      </c>
      <c r="F42" s="97">
        <v>168</v>
      </c>
      <c r="G42" s="97"/>
      <c r="H42" s="97">
        <v>45</v>
      </c>
      <c r="J42" s="97"/>
      <c r="L42">
        <f t="shared" si="11"/>
        <v>6357</v>
      </c>
      <c r="M42">
        <f t="shared" si="11"/>
        <v>13458</v>
      </c>
      <c r="N42">
        <f t="shared" si="11"/>
        <v>8786</v>
      </c>
      <c r="O42">
        <f t="shared" si="0"/>
        <v>28601</v>
      </c>
      <c r="P42">
        <f t="shared" si="5"/>
        <v>5263</v>
      </c>
      <c r="Q42">
        <f t="shared" si="3"/>
        <v>7219</v>
      </c>
      <c r="R42">
        <f t="shared" si="10"/>
        <v>17205.5</v>
      </c>
      <c r="T42" s="83"/>
    </row>
    <row r="43" spans="2:20">
      <c r="B43" s="88">
        <v>41016</v>
      </c>
      <c r="C43" s="108"/>
      <c r="D43" s="109">
        <v>144</v>
      </c>
      <c r="E43" s="94">
        <v>168</v>
      </c>
      <c r="F43" s="97">
        <v>168</v>
      </c>
      <c r="G43" s="97"/>
      <c r="H43" s="97"/>
      <c r="J43" s="97">
        <v>140</v>
      </c>
      <c r="L43">
        <f t="shared" si="11"/>
        <v>6501</v>
      </c>
      <c r="M43">
        <f t="shared" si="11"/>
        <v>13626</v>
      </c>
      <c r="N43">
        <f t="shared" si="11"/>
        <v>8954</v>
      </c>
      <c r="O43">
        <f t="shared" si="0"/>
        <v>29081</v>
      </c>
      <c r="P43">
        <f t="shared" si="5"/>
        <v>5263</v>
      </c>
      <c r="Q43">
        <f t="shared" si="3"/>
        <v>7359</v>
      </c>
      <c r="R43">
        <f t="shared" si="10"/>
        <v>17445.5</v>
      </c>
      <c r="T43" s="83"/>
    </row>
    <row r="44" spans="2:20">
      <c r="B44" s="88">
        <v>41017</v>
      </c>
      <c r="C44" s="108"/>
      <c r="D44" s="109">
        <v>144</v>
      </c>
      <c r="E44" s="94">
        <v>168</v>
      </c>
      <c r="F44" s="97">
        <v>168</v>
      </c>
      <c r="G44" s="97"/>
      <c r="H44" s="97"/>
      <c r="I44" s="94">
        <v>30</v>
      </c>
      <c r="J44" s="97"/>
      <c r="L44">
        <f t="shared" si="11"/>
        <v>6645</v>
      </c>
      <c r="M44">
        <f t="shared" si="11"/>
        <v>13794</v>
      </c>
      <c r="N44">
        <f t="shared" si="11"/>
        <v>9122</v>
      </c>
      <c r="O44">
        <f t="shared" si="0"/>
        <v>29561</v>
      </c>
      <c r="P44">
        <f t="shared" si="5"/>
        <v>5293</v>
      </c>
      <c r="Q44">
        <f t="shared" si="3"/>
        <v>7389</v>
      </c>
      <c r="R44">
        <f t="shared" si="10"/>
        <v>17685.5</v>
      </c>
      <c r="T44" s="83"/>
    </row>
    <row r="45" spans="2:20">
      <c r="B45" s="88">
        <v>41018</v>
      </c>
      <c r="C45" s="108"/>
      <c r="D45" s="109">
        <v>144</v>
      </c>
      <c r="E45" s="94">
        <v>168</v>
      </c>
      <c r="F45" s="97">
        <v>168</v>
      </c>
      <c r="G45" s="97"/>
      <c r="H45" s="97">
        <v>47</v>
      </c>
      <c r="J45" s="97">
        <v>40</v>
      </c>
      <c r="L45">
        <f t="shared" si="11"/>
        <v>6789</v>
      </c>
      <c r="M45">
        <f t="shared" si="11"/>
        <v>13962</v>
      </c>
      <c r="N45">
        <f t="shared" si="11"/>
        <v>9290</v>
      </c>
      <c r="O45">
        <f t="shared" si="0"/>
        <v>30041</v>
      </c>
      <c r="P45">
        <f t="shared" si="5"/>
        <v>5293</v>
      </c>
      <c r="Q45">
        <f t="shared" si="3"/>
        <v>7429</v>
      </c>
      <c r="R45">
        <f t="shared" si="10"/>
        <v>17972.5</v>
      </c>
      <c r="T45" s="110"/>
    </row>
    <row r="46" spans="2:20">
      <c r="B46" s="88">
        <v>41019</v>
      </c>
      <c r="C46" s="108"/>
      <c r="D46" s="109">
        <v>134</v>
      </c>
      <c r="E46" s="94">
        <v>168</v>
      </c>
      <c r="F46" s="97">
        <v>144</v>
      </c>
      <c r="G46" s="97"/>
      <c r="H46" s="97"/>
      <c r="J46" s="97">
        <v>100</v>
      </c>
      <c r="L46">
        <f t="shared" si="11"/>
        <v>6923</v>
      </c>
      <c r="M46">
        <f t="shared" si="11"/>
        <v>14130</v>
      </c>
      <c r="N46">
        <f t="shared" si="11"/>
        <v>9434</v>
      </c>
      <c r="O46">
        <f t="shared" si="0"/>
        <v>30487</v>
      </c>
      <c r="P46">
        <f t="shared" si="5"/>
        <v>5293</v>
      </c>
      <c r="Q46">
        <f t="shared" si="3"/>
        <v>7529</v>
      </c>
      <c r="R46">
        <f t="shared" si="10"/>
        <v>18207.5</v>
      </c>
      <c r="T46" s="110"/>
    </row>
    <row r="47" spans="2:20">
      <c r="B47" s="88">
        <v>41020</v>
      </c>
      <c r="C47" s="108"/>
      <c r="D47" s="109">
        <v>139</v>
      </c>
      <c r="E47" s="94">
        <v>169</v>
      </c>
      <c r="F47" s="97">
        <v>154</v>
      </c>
      <c r="G47" s="97"/>
      <c r="H47" s="97"/>
      <c r="J47" s="97">
        <v>140</v>
      </c>
      <c r="L47">
        <f t="shared" si="11"/>
        <v>7062</v>
      </c>
      <c r="M47">
        <f t="shared" si="11"/>
        <v>14299</v>
      </c>
      <c r="N47">
        <f t="shared" si="11"/>
        <v>9588</v>
      </c>
      <c r="O47">
        <f t="shared" si="0"/>
        <v>30949</v>
      </c>
      <c r="P47">
        <f t="shared" si="5"/>
        <v>5293</v>
      </c>
      <c r="Q47">
        <f t="shared" si="3"/>
        <v>7669</v>
      </c>
      <c r="R47">
        <f t="shared" si="10"/>
        <v>18446</v>
      </c>
      <c r="T47" s="83"/>
    </row>
    <row r="48" spans="2:20">
      <c r="B48" s="88">
        <v>41021</v>
      </c>
      <c r="C48" s="108"/>
      <c r="D48" s="109">
        <v>144</v>
      </c>
      <c r="E48" s="94">
        <v>168</v>
      </c>
      <c r="F48" s="97">
        <v>161</v>
      </c>
      <c r="G48" s="97"/>
      <c r="H48" s="97">
        <v>50</v>
      </c>
      <c r="I48" s="94">
        <v>50</v>
      </c>
      <c r="J48" s="97">
        <v>200</v>
      </c>
      <c r="L48">
        <f t="shared" si="11"/>
        <v>7206</v>
      </c>
      <c r="M48">
        <f t="shared" si="11"/>
        <v>14467</v>
      </c>
      <c r="N48">
        <f t="shared" si="11"/>
        <v>9749</v>
      </c>
      <c r="O48">
        <f t="shared" si="0"/>
        <v>31422</v>
      </c>
      <c r="P48">
        <f t="shared" si="5"/>
        <v>5343</v>
      </c>
      <c r="Q48">
        <f t="shared" si="3"/>
        <v>7919</v>
      </c>
      <c r="R48">
        <f t="shared" si="10"/>
        <v>18736</v>
      </c>
      <c r="T48" s="83"/>
    </row>
    <row r="49" spans="2:20">
      <c r="B49" s="88">
        <v>41022</v>
      </c>
      <c r="C49" s="108"/>
      <c r="D49" s="109">
        <v>143</v>
      </c>
      <c r="E49" s="94">
        <v>166</v>
      </c>
      <c r="F49" s="97">
        <v>160</v>
      </c>
      <c r="G49" s="97"/>
      <c r="H49" s="97"/>
      <c r="J49" s="97">
        <v>140</v>
      </c>
      <c r="L49">
        <f t="shared" si="11"/>
        <v>7349</v>
      </c>
      <c r="M49">
        <f t="shared" si="11"/>
        <v>14633</v>
      </c>
      <c r="N49">
        <f t="shared" si="11"/>
        <v>9909</v>
      </c>
      <c r="O49">
        <f t="shared" si="0"/>
        <v>31891</v>
      </c>
      <c r="P49">
        <f t="shared" si="5"/>
        <v>5343</v>
      </c>
      <c r="Q49">
        <f t="shared" si="3"/>
        <v>8059</v>
      </c>
      <c r="R49">
        <f t="shared" si="10"/>
        <v>18973.5</v>
      </c>
      <c r="T49" s="83"/>
    </row>
    <row r="50" spans="2:20">
      <c r="B50" s="88">
        <v>41023</v>
      </c>
      <c r="C50" s="108"/>
      <c r="D50" s="109">
        <v>143</v>
      </c>
      <c r="E50" s="94">
        <v>167</v>
      </c>
      <c r="F50" s="97">
        <v>163</v>
      </c>
      <c r="G50" s="97"/>
      <c r="H50" s="97"/>
      <c r="J50" s="97">
        <v>165</v>
      </c>
      <c r="L50">
        <f t="shared" si="11"/>
        <v>7492</v>
      </c>
      <c r="M50">
        <f t="shared" si="11"/>
        <v>14800</v>
      </c>
      <c r="N50">
        <f t="shared" si="11"/>
        <v>10072</v>
      </c>
      <c r="O50">
        <f t="shared" si="0"/>
        <v>32364</v>
      </c>
      <c r="P50">
        <f t="shared" si="5"/>
        <v>5343</v>
      </c>
      <c r="Q50">
        <f t="shared" si="3"/>
        <v>8224</v>
      </c>
      <c r="R50">
        <f t="shared" si="10"/>
        <v>19212</v>
      </c>
      <c r="T50" s="83"/>
    </row>
    <row r="51" spans="2:20">
      <c r="B51" s="88">
        <v>41024</v>
      </c>
      <c r="C51" s="108"/>
      <c r="D51" s="109">
        <v>143</v>
      </c>
      <c r="E51" s="94">
        <v>168</v>
      </c>
      <c r="F51" s="97">
        <v>164</v>
      </c>
      <c r="G51" s="97"/>
      <c r="H51" s="97">
        <v>38</v>
      </c>
      <c r="J51" s="97">
        <v>210</v>
      </c>
      <c r="L51">
        <f t="shared" si="11"/>
        <v>7635</v>
      </c>
      <c r="M51">
        <f t="shared" si="11"/>
        <v>14968</v>
      </c>
      <c r="N51">
        <f t="shared" si="11"/>
        <v>10236</v>
      </c>
      <c r="O51">
        <f t="shared" si="0"/>
        <v>32839</v>
      </c>
      <c r="P51">
        <f t="shared" si="5"/>
        <v>5343</v>
      </c>
      <c r="Q51">
        <f t="shared" si="3"/>
        <v>8434</v>
      </c>
      <c r="R51">
        <f t="shared" si="10"/>
        <v>19489.5</v>
      </c>
      <c r="T51" s="83"/>
    </row>
    <row r="52" spans="2:20">
      <c r="B52" s="88">
        <v>41025</v>
      </c>
      <c r="C52" s="108"/>
      <c r="D52" s="109">
        <v>145</v>
      </c>
      <c r="E52" s="94">
        <v>167</v>
      </c>
      <c r="F52" s="97">
        <v>161</v>
      </c>
      <c r="G52" s="97"/>
      <c r="H52" s="97"/>
      <c r="I52" s="94">
        <v>47.5</v>
      </c>
      <c r="J52" s="97">
        <v>130</v>
      </c>
      <c r="L52">
        <f t="shared" si="11"/>
        <v>7780</v>
      </c>
      <c r="M52">
        <f t="shared" si="11"/>
        <v>15135</v>
      </c>
      <c r="N52">
        <f t="shared" si="11"/>
        <v>10397</v>
      </c>
      <c r="O52">
        <f t="shared" si="0"/>
        <v>33312</v>
      </c>
      <c r="P52">
        <f t="shared" si="5"/>
        <v>5390.5</v>
      </c>
      <c r="Q52">
        <f t="shared" si="3"/>
        <v>8611.5</v>
      </c>
      <c r="R52">
        <f t="shared" si="10"/>
        <v>19729</v>
      </c>
      <c r="T52" s="83"/>
    </row>
    <row r="53" spans="2:20">
      <c r="B53" s="88">
        <v>41026</v>
      </c>
      <c r="C53" s="108"/>
      <c r="D53" s="109">
        <v>200</v>
      </c>
      <c r="E53" s="94">
        <v>167</v>
      </c>
      <c r="F53" s="97">
        <v>161</v>
      </c>
      <c r="G53" s="97"/>
      <c r="H53" s="97"/>
      <c r="J53" s="97">
        <v>85</v>
      </c>
      <c r="L53">
        <f t="shared" si="11"/>
        <v>7980</v>
      </c>
      <c r="M53">
        <f t="shared" si="11"/>
        <v>15302</v>
      </c>
      <c r="N53">
        <f t="shared" si="11"/>
        <v>10558</v>
      </c>
      <c r="O53">
        <f t="shared" si="0"/>
        <v>33840</v>
      </c>
      <c r="P53">
        <f t="shared" si="5"/>
        <v>5390.5</v>
      </c>
      <c r="Q53">
        <f t="shared" si="3"/>
        <v>8696.5</v>
      </c>
      <c r="R53">
        <f t="shared" si="10"/>
        <v>19996</v>
      </c>
      <c r="T53" s="83"/>
    </row>
    <row r="54" spans="2:20">
      <c r="B54" s="88">
        <v>41027</v>
      </c>
      <c r="C54" s="108"/>
      <c r="D54" s="109">
        <v>240</v>
      </c>
      <c r="E54" s="94">
        <v>168</v>
      </c>
      <c r="F54" s="97">
        <v>163</v>
      </c>
      <c r="G54" s="97"/>
      <c r="H54" s="97">
        <v>43</v>
      </c>
      <c r="J54" s="97"/>
      <c r="L54">
        <f t="shared" si="11"/>
        <v>8220</v>
      </c>
      <c r="M54">
        <f t="shared" si="11"/>
        <v>15470</v>
      </c>
      <c r="N54">
        <f t="shared" si="11"/>
        <v>10721</v>
      </c>
      <c r="O54">
        <f t="shared" si="0"/>
        <v>34411</v>
      </c>
      <c r="P54">
        <f t="shared" si="5"/>
        <v>5390.5</v>
      </c>
      <c r="Q54">
        <f t="shared" si="3"/>
        <v>8696.5</v>
      </c>
      <c r="R54">
        <f t="shared" si="10"/>
        <v>20327</v>
      </c>
    </row>
    <row r="55" spans="2:20">
      <c r="B55" s="88">
        <v>41028</v>
      </c>
      <c r="C55" s="108"/>
      <c r="D55" s="109">
        <v>185</v>
      </c>
      <c r="E55" s="94">
        <v>167</v>
      </c>
      <c r="F55" s="97">
        <v>159</v>
      </c>
      <c r="G55" s="97"/>
      <c r="H55" s="97"/>
      <c r="J55" s="97"/>
      <c r="L55">
        <f t="shared" si="11"/>
        <v>8405</v>
      </c>
      <c r="M55">
        <f t="shared" si="11"/>
        <v>15637</v>
      </c>
      <c r="N55">
        <f t="shared" si="11"/>
        <v>10880</v>
      </c>
      <c r="O55">
        <f t="shared" si="0"/>
        <v>34922</v>
      </c>
      <c r="P55">
        <f t="shared" si="5"/>
        <v>5390.5</v>
      </c>
      <c r="Q55">
        <f t="shared" si="3"/>
        <v>8696.5</v>
      </c>
      <c r="R55">
        <f t="shared" si="10"/>
        <v>20586.5</v>
      </c>
    </row>
    <row r="56" spans="2:20">
      <c r="B56" s="111">
        <v>41029</v>
      </c>
      <c r="C56" s="112"/>
      <c r="D56" s="113">
        <v>144</v>
      </c>
      <c r="E56" s="114">
        <v>166</v>
      </c>
      <c r="F56" s="94">
        <v>156</v>
      </c>
      <c r="G56" s="94"/>
      <c r="H56" s="94"/>
      <c r="J56" s="94"/>
      <c r="L56">
        <f t="shared" ref="L56:N71" si="12">D56+L55</f>
        <v>8549</v>
      </c>
      <c r="M56">
        <f t="shared" si="12"/>
        <v>15803</v>
      </c>
      <c r="N56">
        <f t="shared" si="12"/>
        <v>11036</v>
      </c>
      <c r="O56">
        <f t="shared" si="0"/>
        <v>35388</v>
      </c>
      <c r="P56">
        <f t="shared" si="5"/>
        <v>5390.5</v>
      </c>
      <c r="Q56">
        <f t="shared" si="3"/>
        <v>8696.5</v>
      </c>
      <c r="R56">
        <f t="shared" si="10"/>
        <v>20824.5</v>
      </c>
    </row>
    <row r="57" spans="2:20">
      <c r="B57" s="88">
        <v>41030</v>
      </c>
      <c r="C57" s="108"/>
      <c r="D57" s="115">
        <v>144</v>
      </c>
      <c r="E57" s="116">
        <v>166</v>
      </c>
      <c r="F57" s="94">
        <v>157</v>
      </c>
      <c r="G57" s="94"/>
      <c r="H57" s="94"/>
      <c r="J57" s="94"/>
      <c r="L57">
        <f t="shared" si="12"/>
        <v>8693</v>
      </c>
      <c r="M57">
        <f t="shared" si="12"/>
        <v>15969</v>
      </c>
      <c r="N57">
        <f t="shared" si="12"/>
        <v>11193</v>
      </c>
      <c r="O57">
        <f t="shared" si="0"/>
        <v>35855</v>
      </c>
      <c r="P57">
        <f t="shared" si="5"/>
        <v>5390.5</v>
      </c>
      <c r="Q57">
        <f t="shared" si="3"/>
        <v>8696.5</v>
      </c>
    </row>
    <row r="58" spans="2:20">
      <c r="B58" s="88">
        <v>41031</v>
      </c>
      <c r="C58" s="108"/>
      <c r="D58" s="109">
        <v>143</v>
      </c>
      <c r="E58" s="94">
        <v>168</v>
      </c>
      <c r="F58" s="94">
        <v>163</v>
      </c>
      <c r="G58" s="94"/>
      <c r="H58" s="94">
        <v>55</v>
      </c>
      <c r="J58" s="94"/>
      <c r="L58">
        <f t="shared" si="12"/>
        <v>8836</v>
      </c>
      <c r="M58">
        <f t="shared" si="12"/>
        <v>16137</v>
      </c>
      <c r="N58">
        <f t="shared" si="12"/>
        <v>11356</v>
      </c>
      <c r="O58">
        <f t="shared" si="0"/>
        <v>36329</v>
      </c>
      <c r="P58">
        <f t="shared" si="5"/>
        <v>5390.5</v>
      </c>
      <c r="Q58">
        <f t="shared" si="3"/>
        <v>8696.5</v>
      </c>
    </row>
    <row r="59" spans="2:20">
      <c r="B59" s="88">
        <v>41032</v>
      </c>
      <c r="C59" s="108"/>
      <c r="D59" s="109">
        <v>143</v>
      </c>
      <c r="E59" s="94">
        <v>168</v>
      </c>
      <c r="F59" s="94">
        <v>165</v>
      </c>
      <c r="G59" s="94"/>
      <c r="H59" s="94"/>
      <c r="J59" s="94"/>
      <c r="L59">
        <f t="shared" si="12"/>
        <v>8979</v>
      </c>
      <c r="M59">
        <f t="shared" si="12"/>
        <v>16305</v>
      </c>
      <c r="N59">
        <f t="shared" si="12"/>
        <v>11521</v>
      </c>
      <c r="O59">
        <f t="shared" si="0"/>
        <v>36805</v>
      </c>
      <c r="P59">
        <f t="shared" si="5"/>
        <v>5390.5</v>
      </c>
      <c r="Q59">
        <f t="shared" si="3"/>
        <v>8696.5</v>
      </c>
    </row>
    <row r="60" spans="2:20">
      <c r="B60" s="88">
        <v>41033</v>
      </c>
      <c r="C60" s="108"/>
      <c r="D60" s="109">
        <v>144</v>
      </c>
      <c r="E60" s="94">
        <v>167</v>
      </c>
      <c r="F60" s="94">
        <v>195</v>
      </c>
      <c r="G60" s="94"/>
      <c r="H60" s="94"/>
      <c r="J60" s="94"/>
      <c r="L60">
        <f t="shared" si="12"/>
        <v>9123</v>
      </c>
      <c r="M60">
        <f t="shared" si="12"/>
        <v>16472</v>
      </c>
      <c r="N60">
        <f t="shared" si="12"/>
        <v>11716</v>
      </c>
      <c r="O60">
        <f t="shared" si="0"/>
        <v>37311</v>
      </c>
      <c r="P60">
        <f t="shared" si="5"/>
        <v>5390.5</v>
      </c>
      <c r="Q60">
        <f t="shared" si="3"/>
        <v>8696.5</v>
      </c>
    </row>
    <row r="61" spans="2:20">
      <c r="B61" s="88">
        <v>41034</v>
      </c>
      <c r="C61" s="108"/>
      <c r="D61" s="109">
        <v>144</v>
      </c>
      <c r="E61" s="94">
        <v>168</v>
      </c>
      <c r="F61" s="94">
        <v>216</v>
      </c>
      <c r="G61" s="94"/>
      <c r="H61" s="94"/>
      <c r="J61" s="94"/>
      <c r="L61">
        <f t="shared" si="12"/>
        <v>9267</v>
      </c>
      <c r="M61">
        <f t="shared" si="12"/>
        <v>16640</v>
      </c>
      <c r="N61">
        <f t="shared" si="12"/>
        <v>11932</v>
      </c>
      <c r="O61">
        <f t="shared" si="0"/>
        <v>37839</v>
      </c>
      <c r="P61">
        <f t="shared" si="5"/>
        <v>5390.5</v>
      </c>
      <c r="Q61">
        <f t="shared" si="3"/>
        <v>8696.5</v>
      </c>
    </row>
    <row r="62" spans="2:20">
      <c r="B62" s="88">
        <v>41035</v>
      </c>
      <c r="C62" s="108"/>
      <c r="D62" s="109">
        <v>172</v>
      </c>
      <c r="E62" s="94">
        <v>168</v>
      </c>
      <c r="F62" s="94">
        <v>216</v>
      </c>
      <c r="G62" s="94"/>
      <c r="H62" s="94">
        <v>58</v>
      </c>
      <c r="J62" s="94"/>
      <c r="L62">
        <f t="shared" si="12"/>
        <v>9439</v>
      </c>
      <c r="M62">
        <f t="shared" si="12"/>
        <v>16808</v>
      </c>
      <c r="N62">
        <f t="shared" si="12"/>
        <v>12148</v>
      </c>
      <c r="O62">
        <f t="shared" si="0"/>
        <v>38395</v>
      </c>
      <c r="P62">
        <f t="shared" si="5"/>
        <v>5390.5</v>
      </c>
      <c r="Q62">
        <f t="shared" si="3"/>
        <v>8696.5</v>
      </c>
    </row>
    <row r="63" spans="2:20">
      <c r="B63" s="88">
        <v>41036</v>
      </c>
      <c r="C63" s="108"/>
      <c r="D63" s="109">
        <v>192</v>
      </c>
      <c r="E63" s="94">
        <v>168</v>
      </c>
      <c r="F63" s="94">
        <v>216</v>
      </c>
      <c r="G63" s="94"/>
      <c r="H63" s="94"/>
      <c r="J63" s="94"/>
      <c r="L63">
        <f t="shared" si="12"/>
        <v>9631</v>
      </c>
      <c r="M63">
        <f t="shared" si="12"/>
        <v>16976</v>
      </c>
      <c r="N63">
        <f t="shared" si="12"/>
        <v>12364</v>
      </c>
      <c r="O63">
        <f t="shared" si="0"/>
        <v>38971</v>
      </c>
      <c r="P63">
        <f t="shared" si="5"/>
        <v>5390.5</v>
      </c>
      <c r="Q63">
        <f t="shared" si="3"/>
        <v>8696.5</v>
      </c>
    </row>
    <row r="64" spans="2:20">
      <c r="B64" s="88">
        <v>41037</v>
      </c>
      <c r="C64" s="108"/>
      <c r="D64" s="109">
        <v>192</v>
      </c>
      <c r="E64" s="94">
        <v>168</v>
      </c>
      <c r="F64" s="94">
        <v>216</v>
      </c>
      <c r="G64" s="94"/>
      <c r="H64" s="94"/>
      <c r="J64" s="94"/>
      <c r="L64">
        <f t="shared" si="12"/>
        <v>9823</v>
      </c>
      <c r="M64">
        <f t="shared" si="12"/>
        <v>17144</v>
      </c>
      <c r="N64">
        <f t="shared" si="12"/>
        <v>12580</v>
      </c>
      <c r="O64">
        <f t="shared" si="0"/>
        <v>39547</v>
      </c>
      <c r="P64">
        <f t="shared" si="5"/>
        <v>5390.5</v>
      </c>
      <c r="Q64">
        <f t="shared" si="3"/>
        <v>8696.5</v>
      </c>
    </row>
    <row r="65" spans="2:17">
      <c r="B65" s="88">
        <v>41038</v>
      </c>
      <c r="C65" s="108"/>
      <c r="D65" s="109">
        <v>192</v>
      </c>
      <c r="E65" s="94">
        <v>168</v>
      </c>
      <c r="F65" s="94">
        <v>216</v>
      </c>
      <c r="G65" s="94"/>
      <c r="H65" s="94"/>
      <c r="J65" s="94"/>
      <c r="L65">
        <f t="shared" si="12"/>
        <v>10015</v>
      </c>
      <c r="M65">
        <f t="shared" si="12"/>
        <v>17312</v>
      </c>
      <c r="N65">
        <f t="shared" si="12"/>
        <v>12796</v>
      </c>
      <c r="O65">
        <f t="shared" si="0"/>
        <v>40123</v>
      </c>
      <c r="P65">
        <f t="shared" si="5"/>
        <v>5390.5</v>
      </c>
      <c r="Q65">
        <f t="shared" si="3"/>
        <v>8696.5</v>
      </c>
    </row>
    <row r="66" spans="2:17">
      <c r="B66" s="88">
        <v>41039</v>
      </c>
      <c r="C66" s="108"/>
      <c r="D66" s="109">
        <v>192</v>
      </c>
      <c r="E66" s="94">
        <v>167</v>
      </c>
      <c r="F66" s="94">
        <v>216</v>
      </c>
      <c r="G66" s="94"/>
      <c r="H66" s="94">
        <v>56</v>
      </c>
      <c r="J66" s="94"/>
      <c r="L66">
        <f t="shared" si="12"/>
        <v>10207</v>
      </c>
      <c r="M66">
        <f t="shared" si="12"/>
        <v>17479</v>
      </c>
      <c r="N66">
        <f t="shared" si="12"/>
        <v>13012</v>
      </c>
      <c r="O66">
        <f t="shared" si="0"/>
        <v>40698</v>
      </c>
      <c r="P66">
        <f t="shared" si="5"/>
        <v>5390.5</v>
      </c>
      <c r="Q66">
        <f t="shared" si="3"/>
        <v>8696.5</v>
      </c>
    </row>
    <row r="67" spans="2:17">
      <c r="B67" s="107">
        <v>41040</v>
      </c>
      <c r="C67" s="108"/>
      <c r="D67" s="109">
        <v>191</v>
      </c>
      <c r="E67" s="94">
        <v>168</v>
      </c>
      <c r="F67" s="94">
        <v>216</v>
      </c>
      <c r="G67" s="94"/>
      <c r="H67" s="94"/>
      <c r="J67" s="94"/>
      <c r="L67">
        <f t="shared" si="12"/>
        <v>10398</v>
      </c>
      <c r="M67">
        <f t="shared" si="12"/>
        <v>17647</v>
      </c>
      <c r="N67">
        <f t="shared" si="12"/>
        <v>13228</v>
      </c>
      <c r="O67">
        <f t="shared" si="0"/>
        <v>41273</v>
      </c>
      <c r="P67">
        <f t="shared" si="5"/>
        <v>5390.5</v>
      </c>
      <c r="Q67">
        <f t="shared" si="3"/>
        <v>8696.5</v>
      </c>
    </row>
    <row r="68" spans="2:17">
      <c r="B68" s="88">
        <v>41041</v>
      </c>
      <c r="C68" s="108"/>
      <c r="D68" s="109">
        <v>190</v>
      </c>
      <c r="E68" s="94">
        <v>167</v>
      </c>
      <c r="F68" s="94">
        <v>235</v>
      </c>
      <c r="G68" s="94"/>
      <c r="H68" s="94"/>
      <c r="J68" s="94"/>
      <c r="L68">
        <f t="shared" si="12"/>
        <v>10588</v>
      </c>
      <c r="M68">
        <f t="shared" si="12"/>
        <v>17814</v>
      </c>
      <c r="N68">
        <f t="shared" si="12"/>
        <v>13463</v>
      </c>
      <c r="O68">
        <f t="shared" si="0"/>
        <v>41865</v>
      </c>
      <c r="P68">
        <f t="shared" si="5"/>
        <v>5390.5</v>
      </c>
      <c r="Q68">
        <f t="shared" si="3"/>
        <v>8696.5</v>
      </c>
    </row>
    <row r="69" spans="2:17">
      <c r="B69" s="88">
        <v>41042</v>
      </c>
      <c r="C69" s="108"/>
      <c r="D69" s="109">
        <v>191</v>
      </c>
      <c r="E69" s="94">
        <v>166</v>
      </c>
      <c r="F69" s="94">
        <v>287</v>
      </c>
      <c r="G69" s="94"/>
      <c r="H69" s="94"/>
      <c r="J69" s="94"/>
      <c r="L69">
        <f t="shared" si="12"/>
        <v>10779</v>
      </c>
      <c r="M69">
        <f t="shared" si="12"/>
        <v>17980</v>
      </c>
      <c r="N69">
        <f t="shared" si="12"/>
        <v>13750</v>
      </c>
      <c r="O69">
        <f t="shared" si="0"/>
        <v>42509</v>
      </c>
      <c r="P69">
        <f t="shared" si="5"/>
        <v>5390.5</v>
      </c>
      <c r="Q69">
        <f t="shared" si="3"/>
        <v>8696.5</v>
      </c>
    </row>
    <row r="70" spans="2:17">
      <c r="B70" s="88">
        <v>41043</v>
      </c>
      <c r="C70" s="108"/>
      <c r="D70" s="109">
        <v>192</v>
      </c>
      <c r="E70" s="94">
        <v>168</v>
      </c>
      <c r="F70" s="94">
        <v>337</v>
      </c>
      <c r="G70" s="94"/>
      <c r="H70" s="94">
        <v>56</v>
      </c>
      <c r="J70" s="94"/>
      <c r="L70">
        <f t="shared" si="12"/>
        <v>10971</v>
      </c>
      <c r="M70">
        <f t="shared" si="12"/>
        <v>18148</v>
      </c>
      <c r="N70">
        <f t="shared" si="12"/>
        <v>14087</v>
      </c>
      <c r="O70">
        <f t="shared" si="0"/>
        <v>43206</v>
      </c>
      <c r="P70">
        <f t="shared" si="5"/>
        <v>5390.5</v>
      </c>
      <c r="Q70">
        <f t="shared" si="3"/>
        <v>8696.5</v>
      </c>
    </row>
    <row r="71" spans="2:17">
      <c r="B71" s="88">
        <v>41044</v>
      </c>
      <c r="C71" s="108"/>
      <c r="D71" s="109">
        <v>213</v>
      </c>
      <c r="E71" s="94">
        <v>168</v>
      </c>
      <c r="F71" s="94">
        <v>370</v>
      </c>
      <c r="G71" s="94"/>
      <c r="H71" s="94"/>
      <c r="J71" s="94"/>
      <c r="L71">
        <f t="shared" si="12"/>
        <v>11184</v>
      </c>
      <c r="M71">
        <f t="shared" si="12"/>
        <v>18316</v>
      </c>
      <c r="N71">
        <f t="shared" si="12"/>
        <v>14457</v>
      </c>
      <c r="O71">
        <f t="shared" ref="O71" si="13">L71+M71+N71</f>
        <v>43957</v>
      </c>
      <c r="P71">
        <f t="shared" si="5"/>
        <v>5390.5</v>
      </c>
      <c r="Q71">
        <f t="shared" si="3"/>
        <v>8696.5</v>
      </c>
    </row>
    <row r="72" spans="2:17">
      <c r="B72" s="88">
        <v>41045</v>
      </c>
      <c r="C72" s="108"/>
      <c r="D72" s="43">
        <f>SUM(D7:D71)</f>
        <v>11184</v>
      </c>
      <c r="E72" s="43">
        <f t="shared" ref="E72" si="14">SUM(E8:E71)</f>
        <v>18316</v>
      </c>
      <c r="F72" s="43">
        <f>SUM(F8:F71)</f>
        <v>14457</v>
      </c>
      <c r="G72" s="43">
        <f>SUM(G8:G71)</f>
        <v>90</v>
      </c>
      <c r="H72" s="43">
        <f>SUM(H8:H56)</f>
        <v>657</v>
      </c>
      <c r="I72" s="43">
        <f>SUM(I8:I71)</f>
        <v>5390.5</v>
      </c>
      <c r="J72" s="43">
        <f>SUM(J8:J71)</f>
        <v>3306</v>
      </c>
    </row>
    <row r="73" spans="2:17">
      <c r="B73" s="88">
        <v>41046</v>
      </c>
      <c r="C73" s="108"/>
      <c r="D73" s="59"/>
      <c r="E73" s="44"/>
      <c r="F73" s="43"/>
      <c r="G73" s="43"/>
      <c r="H73" s="43"/>
      <c r="J73" s="43"/>
    </row>
    <row r="74" spans="2:17">
      <c r="B74" s="88">
        <v>41047</v>
      </c>
      <c r="C74" s="108"/>
      <c r="D74" s="59"/>
      <c r="E74" s="44"/>
      <c r="F74" s="43"/>
      <c r="G74" s="43"/>
      <c r="H74" s="43"/>
      <c r="J74" s="43"/>
    </row>
    <row r="75" spans="2:17">
      <c r="B75" s="88">
        <v>41048</v>
      </c>
      <c r="C75" s="108"/>
      <c r="D75" s="59"/>
      <c r="E75" s="44"/>
      <c r="F75" s="43"/>
      <c r="G75" s="43"/>
      <c r="H75" s="43"/>
      <c r="J75" s="43"/>
    </row>
    <row r="76" spans="2:17">
      <c r="B76" s="88">
        <v>41049</v>
      </c>
      <c r="C76" s="108"/>
      <c r="D76" s="59"/>
      <c r="E76" s="44"/>
      <c r="F76" s="43"/>
      <c r="G76" s="43"/>
      <c r="H76" s="43"/>
      <c r="J76" s="43"/>
    </row>
    <row r="77" spans="2:17">
      <c r="B77" s="88">
        <v>41050</v>
      </c>
      <c r="C77" s="108"/>
      <c r="D77" s="59"/>
      <c r="E77" s="44"/>
      <c r="F77" s="43"/>
      <c r="G77" s="43"/>
      <c r="H77" s="43"/>
      <c r="J77" s="43"/>
    </row>
    <row r="78" spans="2:17">
      <c r="B78" s="88">
        <v>41051</v>
      </c>
      <c r="C78" s="108"/>
      <c r="D78" s="59"/>
      <c r="E78" s="44"/>
      <c r="F78" s="43"/>
      <c r="G78" s="43"/>
      <c r="H78" s="43"/>
      <c r="J78" s="43"/>
    </row>
    <row r="79" spans="2:17">
      <c r="B79" s="88">
        <v>41052</v>
      </c>
      <c r="C79" s="108"/>
      <c r="D79" s="59"/>
      <c r="E79" s="44"/>
      <c r="F79" s="43"/>
      <c r="G79" s="43"/>
      <c r="H79" s="43"/>
      <c r="J79" s="43"/>
    </row>
    <row r="80" spans="2:17">
      <c r="B80" s="88">
        <v>41053</v>
      </c>
      <c r="C80" s="108"/>
      <c r="D80" s="59"/>
      <c r="E80" s="44"/>
      <c r="F80" s="43"/>
      <c r="G80" s="43"/>
      <c r="H80" s="43"/>
      <c r="J80" s="43"/>
    </row>
    <row r="81" spans="2:10">
      <c r="B81" s="88">
        <v>41054</v>
      </c>
      <c r="C81" s="108"/>
      <c r="D81" s="59"/>
      <c r="E81" s="44"/>
      <c r="F81" s="43"/>
      <c r="G81" s="43"/>
      <c r="H81" s="43"/>
      <c r="J81" s="43"/>
    </row>
    <row r="82" spans="2:10">
      <c r="B82" s="88">
        <v>41055</v>
      </c>
      <c r="C82" s="108"/>
      <c r="D82" s="59"/>
      <c r="E82" s="44"/>
      <c r="F82" s="43"/>
      <c r="G82" s="43"/>
      <c r="H82" s="43"/>
      <c r="J82" s="43"/>
    </row>
    <row r="83" spans="2:10">
      <c r="B83" s="88">
        <v>41056</v>
      </c>
      <c r="C83" s="108"/>
      <c r="D83" s="59"/>
      <c r="E83" s="44"/>
      <c r="F83" s="43"/>
      <c r="G83" s="43"/>
      <c r="H83" s="43"/>
      <c r="J83" s="43"/>
    </row>
    <row r="84" spans="2:10">
      <c r="B84" s="88">
        <v>41057</v>
      </c>
      <c r="C84" s="108"/>
      <c r="D84" s="59"/>
      <c r="E84" s="44"/>
      <c r="F84" s="43"/>
      <c r="G84" s="43"/>
      <c r="H84" s="43"/>
      <c r="J84" s="43"/>
    </row>
    <row r="85" spans="2:10">
      <c r="B85" s="88">
        <v>41058</v>
      </c>
      <c r="C85" s="108"/>
      <c r="D85" s="59"/>
      <c r="E85" s="44"/>
      <c r="F85" s="43"/>
      <c r="G85" s="43"/>
      <c r="H85" s="43"/>
      <c r="J85" s="43"/>
    </row>
    <row r="86" spans="2:10">
      <c r="B86" s="88">
        <v>41059</v>
      </c>
      <c r="C86" s="108"/>
      <c r="D86" s="59"/>
      <c r="E86" s="44"/>
      <c r="F86" s="43"/>
      <c r="G86" s="43"/>
      <c r="H86" s="43"/>
      <c r="J86" s="43"/>
    </row>
    <row r="87" spans="2:10">
      <c r="B87" s="111">
        <v>41060</v>
      </c>
      <c r="C87" s="112"/>
      <c r="D87" s="117"/>
      <c r="E87" s="118"/>
      <c r="F87" s="43"/>
      <c r="G87" s="43"/>
      <c r="H87" s="43"/>
      <c r="J87" s="43"/>
    </row>
    <row r="88" spans="2:10">
      <c r="B88" s="14">
        <v>41061</v>
      </c>
    </row>
    <row r="89" spans="2:10">
      <c r="B89" s="14">
        <v>41062</v>
      </c>
    </row>
    <row r="90" spans="2:10">
      <c r="B90" s="14">
        <v>41063</v>
      </c>
    </row>
    <row r="91" spans="2:10">
      <c r="B91" s="14">
        <v>41064</v>
      </c>
    </row>
    <row r="92" spans="2:10">
      <c r="B92" s="14">
        <v>41065</v>
      </c>
    </row>
    <row r="93" spans="2:10">
      <c r="B93" s="14">
        <v>41066</v>
      </c>
    </row>
    <row r="94" spans="2:10">
      <c r="B94" s="14">
        <v>41067</v>
      </c>
    </row>
    <row r="95" spans="2:10">
      <c r="B95" s="14">
        <v>41068</v>
      </c>
    </row>
    <row r="96" spans="2:10">
      <c r="B96" s="14">
        <v>41069</v>
      </c>
    </row>
    <row r="97" spans="2:2">
      <c r="B97" s="14">
        <v>41070</v>
      </c>
    </row>
    <row r="98" spans="2:2">
      <c r="B98" s="14">
        <v>41071</v>
      </c>
    </row>
    <row r="99" spans="2:2">
      <c r="B99" s="14">
        <v>41072</v>
      </c>
    </row>
    <row r="100" spans="2:2">
      <c r="B100" s="14">
        <v>41073</v>
      </c>
    </row>
    <row r="101" spans="2:2">
      <c r="B101" s="14">
        <v>41074</v>
      </c>
    </row>
    <row r="102" spans="2:2">
      <c r="B102" s="14">
        <v>41075</v>
      </c>
    </row>
    <row r="103" spans="2:2">
      <c r="B103" s="14">
        <v>41076</v>
      </c>
    </row>
    <row r="104" spans="2:2">
      <c r="B104" s="14">
        <v>41077</v>
      </c>
    </row>
    <row r="105" spans="2:2">
      <c r="B105" s="14">
        <v>41078</v>
      </c>
    </row>
    <row r="106" spans="2:2">
      <c r="B106" s="14">
        <v>41079</v>
      </c>
    </row>
    <row r="107" spans="2:2">
      <c r="B107" s="14">
        <v>41080</v>
      </c>
    </row>
    <row r="108" spans="2:2">
      <c r="B108" s="14">
        <v>41081</v>
      </c>
    </row>
    <row r="109" spans="2:2">
      <c r="B109" s="14">
        <v>41082</v>
      </c>
    </row>
    <row r="110" spans="2:2">
      <c r="B110" s="14">
        <v>41083</v>
      </c>
    </row>
    <row r="111" spans="2:2">
      <c r="B111" s="14">
        <v>41084</v>
      </c>
    </row>
    <row r="112" spans="2:2">
      <c r="B112" s="14">
        <v>41085</v>
      </c>
    </row>
    <row r="113" spans="2:2">
      <c r="B113" s="14">
        <v>41086</v>
      </c>
    </row>
    <row r="114" spans="2:2">
      <c r="B114" s="14">
        <v>41087</v>
      </c>
    </row>
    <row r="115" spans="2:2">
      <c r="B115" s="14">
        <v>41088</v>
      </c>
    </row>
    <row r="116" spans="2:2">
      <c r="B116" s="14">
        <v>41089</v>
      </c>
    </row>
    <row r="117" spans="2:2">
      <c r="B117" s="14">
        <v>41090</v>
      </c>
    </row>
    <row r="118" spans="2:2">
      <c r="B118" s="14">
        <v>41091</v>
      </c>
    </row>
    <row r="119" spans="2:2">
      <c r="B119" s="14">
        <v>41092</v>
      </c>
    </row>
    <row r="120" spans="2:2">
      <c r="B120" s="14">
        <v>41093</v>
      </c>
    </row>
    <row r="121" spans="2:2">
      <c r="B121" s="14">
        <v>41094</v>
      </c>
    </row>
    <row r="122" spans="2:2">
      <c r="B122" s="14">
        <v>41095</v>
      </c>
    </row>
    <row r="123" spans="2:2">
      <c r="B123" s="14">
        <v>41096</v>
      </c>
    </row>
    <row r="124" spans="2:2">
      <c r="B124" s="14">
        <v>41097</v>
      </c>
    </row>
    <row r="125" spans="2:2">
      <c r="B125" s="14">
        <v>41098</v>
      </c>
    </row>
    <row r="126" spans="2:2">
      <c r="B126" s="14">
        <v>41099</v>
      </c>
    </row>
    <row r="127" spans="2:2">
      <c r="B127" s="14">
        <v>41100</v>
      </c>
    </row>
    <row r="128" spans="2:2">
      <c r="B128" s="14">
        <v>41101</v>
      </c>
    </row>
    <row r="129" spans="2:2">
      <c r="B129" s="14">
        <v>41102</v>
      </c>
    </row>
    <row r="130" spans="2:2">
      <c r="B130" s="14">
        <v>41103</v>
      </c>
    </row>
    <row r="131" spans="2:2">
      <c r="B131" s="14">
        <v>41104</v>
      </c>
    </row>
    <row r="132" spans="2:2">
      <c r="B132" s="14">
        <v>41105</v>
      </c>
    </row>
    <row r="133" spans="2:2">
      <c r="B133" s="14">
        <v>41106</v>
      </c>
    </row>
    <row r="134" spans="2:2">
      <c r="B134" s="14">
        <v>41107</v>
      </c>
    </row>
    <row r="135" spans="2:2">
      <c r="B135" s="14">
        <v>41108</v>
      </c>
    </row>
    <row r="136" spans="2:2">
      <c r="B136" s="14">
        <v>41109</v>
      </c>
    </row>
    <row r="137" spans="2:2">
      <c r="B137" s="14">
        <v>41110</v>
      </c>
    </row>
    <row r="138" spans="2:2">
      <c r="B138" s="14">
        <v>41111</v>
      </c>
    </row>
    <row r="139" spans="2:2">
      <c r="B139" s="14">
        <v>41112</v>
      </c>
    </row>
    <row r="140" spans="2:2">
      <c r="B140" s="14">
        <v>41113</v>
      </c>
    </row>
    <row r="141" spans="2:2">
      <c r="B141" s="14">
        <v>41114</v>
      </c>
    </row>
    <row r="142" spans="2:2">
      <c r="B142" s="14">
        <v>41115</v>
      </c>
    </row>
    <row r="143" spans="2:2">
      <c r="B143" s="14">
        <v>41116</v>
      </c>
    </row>
    <row r="144" spans="2:2">
      <c r="B144" s="14">
        <v>41117</v>
      </c>
    </row>
    <row r="145" spans="2:2">
      <c r="B145" s="14">
        <v>41118</v>
      </c>
    </row>
    <row r="146" spans="2:2">
      <c r="B146" s="14">
        <v>41119</v>
      </c>
    </row>
    <row r="147" spans="2:2">
      <c r="B147" s="14">
        <v>41120</v>
      </c>
    </row>
    <row r="148" spans="2:2">
      <c r="B148" s="14">
        <v>41121</v>
      </c>
    </row>
    <row r="149" spans="2:2">
      <c r="B149" s="14">
        <v>41122</v>
      </c>
    </row>
    <row r="150" spans="2:2">
      <c r="B150" s="14">
        <v>41123</v>
      </c>
    </row>
    <row r="151" spans="2:2">
      <c r="B151" s="14">
        <v>41124</v>
      </c>
    </row>
    <row r="152" spans="2:2">
      <c r="B152" s="14">
        <v>41125</v>
      </c>
    </row>
    <row r="153" spans="2:2">
      <c r="B153" s="14">
        <v>41126</v>
      </c>
    </row>
    <row r="154" spans="2:2">
      <c r="B154" s="14">
        <v>41127</v>
      </c>
    </row>
    <row r="155" spans="2:2">
      <c r="B155" s="14">
        <v>41128</v>
      </c>
    </row>
    <row r="156" spans="2:2">
      <c r="B156" s="14">
        <v>41129</v>
      </c>
    </row>
    <row r="157" spans="2:2">
      <c r="B157" s="14">
        <v>41130</v>
      </c>
    </row>
    <row r="158" spans="2:2">
      <c r="B158" s="14">
        <v>41131</v>
      </c>
    </row>
    <row r="159" spans="2:2">
      <c r="B159" s="14">
        <v>41132</v>
      </c>
    </row>
    <row r="160" spans="2:2">
      <c r="B160" s="14">
        <v>41133</v>
      </c>
    </row>
    <row r="161" spans="2:2">
      <c r="B161" s="14">
        <v>41134</v>
      </c>
    </row>
    <row r="162" spans="2:2">
      <c r="B162" s="14">
        <v>41135</v>
      </c>
    </row>
    <row r="163" spans="2:2">
      <c r="B163" s="14">
        <v>41136</v>
      </c>
    </row>
    <row r="164" spans="2:2">
      <c r="B164" s="14">
        <v>41137</v>
      </c>
    </row>
    <row r="165" spans="2:2">
      <c r="B165" s="14">
        <v>41138</v>
      </c>
    </row>
    <row r="166" spans="2:2">
      <c r="B166" s="14">
        <v>41139</v>
      </c>
    </row>
    <row r="167" spans="2:2">
      <c r="B167" s="14">
        <v>41140</v>
      </c>
    </row>
    <row r="168" spans="2:2">
      <c r="B168" s="14">
        <v>41141</v>
      </c>
    </row>
    <row r="169" spans="2:2">
      <c r="B169" s="14">
        <v>41142</v>
      </c>
    </row>
    <row r="170" spans="2:2">
      <c r="B170" s="14">
        <v>41143</v>
      </c>
    </row>
    <row r="171" spans="2:2">
      <c r="B171" s="14">
        <v>41144</v>
      </c>
    </row>
    <row r="172" spans="2:2">
      <c r="B172" s="14">
        <v>41145</v>
      </c>
    </row>
    <row r="173" spans="2:2">
      <c r="B173" s="14">
        <v>41146</v>
      </c>
    </row>
    <row r="174" spans="2:2">
      <c r="B174" s="14">
        <v>41147</v>
      </c>
    </row>
    <row r="175" spans="2:2">
      <c r="B175" s="14">
        <v>41148</v>
      </c>
    </row>
    <row r="176" spans="2:2">
      <c r="B176" s="14">
        <v>41149</v>
      </c>
    </row>
    <row r="177" spans="2:2">
      <c r="B177" s="14">
        <v>41150</v>
      </c>
    </row>
    <row r="178" spans="2:2">
      <c r="B178" s="14">
        <v>41151</v>
      </c>
    </row>
    <row r="179" spans="2:2">
      <c r="B179" s="14">
        <v>41152</v>
      </c>
    </row>
    <row r="180" spans="2:2">
      <c r="B180" s="14">
        <v>41153</v>
      </c>
    </row>
    <row r="181" spans="2:2">
      <c r="B181" s="14">
        <v>41154</v>
      </c>
    </row>
    <row r="182" spans="2:2">
      <c r="B182" s="14">
        <v>41155</v>
      </c>
    </row>
    <row r="183" spans="2:2">
      <c r="B183" s="14">
        <v>41156</v>
      </c>
    </row>
    <row r="184" spans="2:2">
      <c r="B184" s="14">
        <v>41157</v>
      </c>
    </row>
    <row r="185" spans="2:2">
      <c r="B185" s="14">
        <v>41158</v>
      </c>
    </row>
    <row r="186" spans="2:2">
      <c r="B186" s="14">
        <v>41159</v>
      </c>
    </row>
    <row r="187" spans="2:2">
      <c r="B187" s="14">
        <v>41160</v>
      </c>
    </row>
    <row r="188" spans="2:2">
      <c r="B188" s="14">
        <v>41161</v>
      </c>
    </row>
    <row r="189" spans="2:2">
      <c r="B189" s="14">
        <v>41162</v>
      </c>
    </row>
    <row r="190" spans="2:2">
      <c r="B190" s="14">
        <v>41163</v>
      </c>
    </row>
    <row r="191" spans="2:2">
      <c r="B191" s="14">
        <v>41164</v>
      </c>
    </row>
    <row r="192" spans="2:2">
      <c r="B192" s="14">
        <v>41165</v>
      </c>
    </row>
    <row r="193" spans="2:2">
      <c r="B193" s="14">
        <v>41166</v>
      </c>
    </row>
    <row r="194" spans="2:2">
      <c r="B194" s="14">
        <v>41167</v>
      </c>
    </row>
    <row r="195" spans="2:2">
      <c r="B195" s="14">
        <v>41168</v>
      </c>
    </row>
    <row r="196" spans="2:2">
      <c r="B196" s="14">
        <v>41169</v>
      </c>
    </row>
    <row r="197" spans="2:2">
      <c r="B197" s="14">
        <v>41170</v>
      </c>
    </row>
    <row r="198" spans="2:2">
      <c r="B198" s="14">
        <v>41171</v>
      </c>
    </row>
    <row r="199" spans="2:2">
      <c r="B199" s="14">
        <v>41172</v>
      </c>
    </row>
    <row r="200" spans="2:2">
      <c r="B200" s="14">
        <v>41173</v>
      </c>
    </row>
    <row r="201" spans="2:2">
      <c r="B201" s="14">
        <v>41174</v>
      </c>
    </row>
    <row r="202" spans="2:2">
      <c r="B202" s="14">
        <v>41175</v>
      </c>
    </row>
    <row r="203" spans="2:2">
      <c r="B203" s="14">
        <v>41176</v>
      </c>
    </row>
    <row r="204" spans="2:2">
      <c r="B204" s="14">
        <v>41177</v>
      </c>
    </row>
    <row r="205" spans="2:2">
      <c r="B205" s="14">
        <v>41178</v>
      </c>
    </row>
    <row r="206" spans="2:2">
      <c r="B206" s="14">
        <v>41179</v>
      </c>
    </row>
    <row r="207" spans="2:2">
      <c r="B207" s="14">
        <v>41180</v>
      </c>
    </row>
    <row r="208" spans="2:2">
      <c r="B208" s="14">
        <v>41181</v>
      </c>
    </row>
    <row r="209" spans="2:2">
      <c r="B209" s="14">
        <v>41182</v>
      </c>
    </row>
    <row r="210" spans="2:2">
      <c r="B210" s="14">
        <v>41183</v>
      </c>
    </row>
    <row r="211" spans="2:2">
      <c r="B211" s="14">
        <v>41184</v>
      </c>
    </row>
    <row r="212" spans="2:2">
      <c r="B212" s="14">
        <v>41185</v>
      </c>
    </row>
    <row r="213" spans="2:2">
      <c r="B213" s="14">
        <v>41186</v>
      </c>
    </row>
    <row r="214" spans="2:2">
      <c r="B214" s="14">
        <v>41187</v>
      </c>
    </row>
    <row r="215" spans="2:2">
      <c r="B215" s="14">
        <v>41188</v>
      </c>
    </row>
    <row r="216" spans="2:2">
      <c r="B216" s="14">
        <v>41189</v>
      </c>
    </row>
    <row r="217" spans="2:2">
      <c r="B217" s="14">
        <v>41190</v>
      </c>
    </row>
    <row r="218" spans="2:2">
      <c r="B218" s="14">
        <v>41191</v>
      </c>
    </row>
    <row r="219" spans="2:2">
      <c r="B219" s="14">
        <v>41192</v>
      </c>
    </row>
    <row r="220" spans="2:2">
      <c r="B220" s="14">
        <v>41193</v>
      </c>
    </row>
    <row r="221" spans="2:2">
      <c r="B221" s="14">
        <v>41194</v>
      </c>
    </row>
    <row r="222" spans="2:2">
      <c r="B222" s="14">
        <v>41195</v>
      </c>
    </row>
    <row r="223" spans="2:2">
      <c r="B223" s="14">
        <v>41196</v>
      </c>
    </row>
    <row r="224" spans="2:2">
      <c r="B224" s="14">
        <v>41197</v>
      </c>
    </row>
    <row r="225" spans="2:2">
      <c r="B225" s="14">
        <v>41198</v>
      </c>
    </row>
    <row r="226" spans="2:2">
      <c r="B226" s="14">
        <v>41199</v>
      </c>
    </row>
    <row r="227" spans="2:2">
      <c r="B227" s="14">
        <v>41200</v>
      </c>
    </row>
    <row r="228" spans="2:2">
      <c r="B228" s="14">
        <v>41201</v>
      </c>
    </row>
    <row r="229" spans="2:2">
      <c r="B229" s="14">
        <v>41202</v>
      </c>
    </row>
    <row r="230" spans="2:2">
      <c r="B230" s="14">
        <v>41203</v>
      </c>
    </row>
    <row r="231" spans="2:2">
      <c r="B231" s="14">
        <v>41204</v>
      </c>
    </row>
    <row r="232" spans="2:2">
      <c r="B232" s="14">
        <v>41205</v>
      </c>
    </row>
    <row r="233" spans="2:2">
      <c r="B233" s="14">
        <v>41206</v>
      </c>
    </row>
    <row r="234" spans="2:2">
      <c r="B234" s="14">
        <v>41207</v>
      </c>
    </row>
    <row r="235" spans="2:2">
      <c r="B235" s="14">
        <v>41208</v>
      </c>
    </row>
    <row r="236" spans="2:2">
      <c r="B236" s="14">
        <v>41209</v>
      </c>
    </row>
    <row r="237" spans="2:2">
      <c r="B237" s="14">
        <v>41210</v>
      </c>
    </row>
    <row r="238" spans="2:2">
      <c r="B238" s="14">
        <v>41211</v>
      </c>
    </row>
    <row r="239" spans="2:2">
      <c r="B239" s="14">
        <v>41212</v>
      </c>
    </row>
    <row r="240" spans="2:2">
      <c r="B240" s="14">
        <v>41213</v>
      </c>
    </row>
    <row r="241" spans="2:2">
      <c r="B241" s="14">
        <v>41214</v>
      </c>
    </row>
    <row r="242" spans="2:2">
      <c r="B242" s="14">
        <v>41215</v>
      </c>
    </row>
    <row r="243" spans="2:2">
      <c r="B243" s="14">
        <v>41216</v>
      </c>
    </row>
    <row r="244" spans="2:2">
      <c r="B244" s="14">
        <v>41217</v>
      </c>
    </row>
    <row r="245" spans="2:2">
      <c r="B245" s="14">
        <v>41218</v>
      </c>
    </row>
    <row r="246" spans="2:2">
      <c r="B246" s="14">
        <v>41219</v>
      </c>
    </row>
    <row r="247" spans="2:2">
      <c r="B247" s="14">
        <v>41220</v>
      </c>
    </row>
    <row r="248" spans="2:2">
      <c r="B248" s="14">
        <v>41221</v>
      </c>
    </row>
    <row r="249" spans="2:2">
      <c r="B249" s="14">
        <v>41222</v>
      </c>
    </row>
    <row r="250" spans="2:2">
      <c r="B250" s="14">
        <v>41223</v>
      </c>
    </row>
    <row r="251" spans="2:2">
      <c r="B251" s="14">
        <v>41224</v>
      </c>
    </row>
    <row r="252" spans="2:2">
      <c r="B252" s="14">
        <v>41225</v>
      </c>
    </row>
    <row r="253" spans="2:2">
      <c r="B253" s="14">
        <v>41226</v>
      </c>
    </row>
    <row r="254" spans="2:2">
      <c r="B254" s="14">
        <v>41227</v>
      </c>
    </row>
    <row r="255" spans="2:2">
      <c r="B255" s="14">
        <v>41228</v>
      </c>
    </row>
    <row r="256" spans="2:2">
      <c r="B256" s="14">
        <v>41229</v>
      </c>
    </row>
    <row r="257" spans="2:2">
      <c r="B257" s="14">
        <v>41230</v>
      </c>
    </row>
    <row r="258" spans="2:2">
      <c r="B258" s="14">
        <v>41231</v>
      </c>
    </row>
    <row r="259" spans="2:2">
      <c r="B259" s="14">
        <v>41232</v>
      </c>
    </row>
    <row r="260" spans="2:2">
      <c r="B260" s="14">
        <v>41233</v>
      </c>
    </row>
    <row r="261" spans="2:2">
      <c r="B261" s="14">
        <v>41234</v>
      </c>
    </row>
    <row r="262" spans="2:2">
      <c r="B262" s="14">
        <v>41235</v>
      </c>
    </row>
    <row r="263" spans="2:2">
      <c r="B263" s="14">
        <v>41236</v>
      </c>
    </row>
    <row r="264" spans="2:2">
      <c r="B264" s="14">
        <v>41237</v>
      </c>
    </row>
    <row r="265" spans="2:2">
      <c r="B265" s="14">
        <v>41238</v>
      </c>
    </row>
    <row r="266" spans="2:2">
      <c r="B266" s="14">
        <v>41239</v>
      </c>
    </row>
    <row r="267" spans="2:2">
      <c r="B267" s="14">
        <v>41240</v>
      </c>
    </row>
    <row r="268" spans="2:2">
      <c r="B268" s="14">
        <v>41241</v>
      </c>
    </row>
    <row r="269" spans="2:2">
      <c r="B269" s="14">
        <v>41242</v>
      </c>
    </row>
    <row r="270" spans="2:2">
      <c r="B270" s="14">
        <v>41243</v>
      </c>
    </row>
    <row r="271" spans="2:2">
      <c r="B271" s="14">
        <v>41244</v>
      </c>
    </row>
    <row r="272" spans="2:2">
      <c r="B272" s="14">
        <v>41245</v>
      </c>
    </row>
    <row r="273" spans="2:2">
      <c r="B273" s="14">
        <v>41246</v>
      </c>
    </row>
    <row r="274" spans="2:2">
      <c r="B274" s="14">
        <v>41247</v>
      </c>
    </row>
    <row r="275" spans="2:2">
      <c r="B275" s="14">
        <v>41248</v>
      </c>
    </row>
    <row r="276" spans="2:2">
      <c r="B276" s="14">
        <v>41249</v>
      </c>
    </row>
    <row r="277" spans="2:2">
      <c r="B277" s="14">
        <v>41250</v>
      </c>
    </row>
    <row r="278" spans="2:2">
      <c r="B278" s="14">
        <v>41251</v>
      </c>
    </row>
    <row r="279" spans="2:2">
      <c r="B279" s="14">
        <v>41252</v>
      </c>
    </row>
    <row r="280" spans="2:2">
      <c r="B280" s="14">
        <v>41253</v>
      </c>
    </row>
    <row r="281" spans="2:2">
      <c r="B281" s="14">
        <v>41254</v>
      </c>
    </row>
    <row r="282" spans="2:2">
      <c r="B282" s="14">
        <v>41255</v>
      </c>
    </row>
    <row r="283" spans="2:2">
      <c r="B283" s="14">
        <v>41256</v>
      </c>
    </row>
    <row r="284" spans="2:2">
      <c r="B284" s="14">
        <v>41257</v>
      </c>
    </row>
    <row r="285" spans="2:2">
      <c r="B285" s="14">
        <v>41258</v>
      </c>
    </row>
    <row r="286" spans="2:2">
      <c r="B286" s="14">
        <v>41259</v>
      </c>
    </row>
    <row r="287" spans="2:2">
      <c r="B287" s="14">
        <v>41260</v>
      </c>
    </row>
    <row r="288" spans="2:2">
      <c r="B288" s="14">
        <v>41261</v>
      </c>
    </row>
    <row r="289" spans="2:2">
      <c r="B289" s="14">
        <v>41262</v>
      </c>
    </row>
    <row r="290" spans="2:2">
      <c r="B290" s="14">
        <v>41263</v>
      </c>
    </row>
    <row r="291" spans="2:2">
      <c r="B291" s="14">
        <v>41264</v>
      </c>
    </row>
    <row r="292" spans="2:2">
      <c r="B292" s="14">
        <v>41265</v>
      </c>
    </row>
    <row r="293" spans="2:2">
      <c r="B293" s="14">
        <v>41266</v>
      </c>
    </row>
    <row r="294" spans="2:2">
      <c r="B294" s="14">
        <v>41267</v>
      </c>
    </row>
    <row r="295" spans="2:2">
      <c r="B295" s="14">
        <v>41268</v>
      </c>
    </row>
    <row r="296" spans="2:2">
      <c r="B296" s="14">
        <v>41269</v>
      </c>
    </row>
    <row r="297" spans="2:2">
      <c r="B297" s="14">
        <v>41270</v>
      </c>
    </row>
    <row r="298" spans="2:2">
      <c r="B298" s="14">
        <v>41271</v>
      </c>
    </row>
    <row r="299" spans="2:2">
      <c r="B299" s="14">
        <v>41272</v>
      </c>
    </row>
    <row r="300" spans="2:2">
      <c r="B300" s="14">
        <v>41273</v>
      </c>
    </row>
    <row r="301" spans="2:2">
      <c r="B301" s="14">
        <v>41274</v>
      </c>
    </row>
    <row r="302" spans="2:2">
      <c r="B302" s="14">
        <v>41275</v>
      </c>
    </row>
    <row r="303" spans="2:2">
      <c r="B303" s="14">
        <v>41276</v>
      </c>
    </row>
    <row r="304" spans="2:2">
      <c r="B304" s="14">
        <v>41277</v>
      </c>
    </row>
    <row r="305" spans="2:2">
      <c r="B305" s="14">
        <v>41278</v>
      </c>
    </row>
    <row r="306" spans="2:2">
      <c r="B306" s="14">
        <v>41279</v>
      </c>
    </row>
    <row r="307" spans="2:2">
      <c r="B307" s="14">
        <v>41280</v>
      </c>
    </row>
    <row r="308" spans="2:2">
      <c r="B308" s="14">
        <v>41281</v>
      </c>
    </row>
    <row r="309" spans="2:2">
      <c r="B309" s="14">
        <v>41282</v>
      </c>
    </row>
    <row r="310" spans="2:2">
      <c r="B310" s="14">
        <v>41283</v>
      </c>
    </row>
    <row r="311" spans="2:2">
      <c r="B311" s="14">
        <v>41284</v>
      </c>
    </row>
    <row r="312" spans="2:2">
      <c r="B312" s="14">
        <v>41285</v>
      </c>
    </row>
    <row r="313" spans="2:2">
      <c r="B313" s="14">
        <v>41286</v>
      </c>
    </row>
    <row r="314" spans="2:2">
      <c r="B314" s="14">
        <v>41287</v>
      </c>
    </row>
    <row r="315" spans="2:2">
      <c r="B315" s="14">
        <v>41288</v>
      </c>
    </row>
    <row r="316" spans="2:2">
      <c r="B316" s="14">
        <v>41289</v>
      </c>
    </row>
    <row r="317" spans="2:2">
      <c r="B317" s="14">
        <v>41290</v>
      </c>
    </row>
    <row r="318" spans="2:2">
      <c r="B318" s="14">
        <v>41291</v>
      </c>
    </row>
    <row r="319" spans="2:2">
      <c r="B319" s="14">
        <v>41292</v>
      </c>
    </row>
    <row r="320" spans="2:2">
      <c r="B320" s="14">
        <v>41293</v>
      </c>
    </row>
    <row r="321" spans="2:2">
      <c r="B321" s="14">
        <v>41294</v>
      </c>
    </row>
    <row r="322" spans="2:2">
      <c r="B322" s="14">
        <v>41295</v>
      </c>
    </row>
    <row r="323" spans="2:2">
      <c r="B323" s="14">
        <v>41296</v>
      </c>
    </row>
    <row r="324" spans="2:2">
      <c r="B324" s="14">
        <v>41297</v>
      </c>
    </row>
    <row r="325" spans="2:2">
      <c r="B325" s="14">
        <v>41298</v>
      </c>
    </row>
    <row r="326" spans="2:2">
      <c r="B326" s="14">
        <v>41299</v>
      </c>
    </row>
    <row r="327" spans="2:2">
      <c r="B327" s="14">
        <v>41300</v>
      </c>
    </row>
    <row r="328" spans="2:2">
      <c r="B328" s="14">
        <v>41301</v>
      </c>
    </row>
    <row r="329" spans="2:2">
      <c r="B329" s="14">
        <v>41302</v>
      </c>
    </row>
    <row r="330" spans="2:2">
      <c r="B330" s="14">
        <v>41303</v>
      </c>
    </row>
    <row r="331" spans="2:2">
      <c r="B331" s="14">
        <v>41304</v>
      </c>
    </row>
    <row r="332" spans="2:2">
      <c r="B332" s="14">
        <v>41305</v>
      </c>
    </row>
    <row r="333" spans="2:2">
      <c r="B333" s="14">
        <v>41306</v>
      </c>
    </row>
    <row r="334" spans="2:2">
      <c r="B334" s="14">
        <v>41307</v>
      </c>
    </row>
    <row r="335" spans="2:2">
      <c r="B335" s="14">
        <v>41308</v>
      </c>
    </row>
    <row r="336" spans="2:2">
      <c r="B336" s="14">
        <v>41309</v>
      </c>
    </row>
    <row r="337" spans="2:2">
      <c r="B337" s="14">
        <v>41310</v>
      </c>
    </row>
    <row r="338" spans="2:2">
      <c r="B338" s="14">
        <v>41311</v>
      </c>
    </row>
    <row r="339" spans="2:2">
      <c r="B339" s="14">
        <v>41312</v>
      </c>
    </row>
    <row r="340" spans="2:2">
      <c r="B340" s="14">
        <v>41313</v>
      </c>
    </row>
    <row r="341" spans="2:2">
      <c r="B341" s="14">
        <v>41314</v>
      </c>
    </row>
    <row r="342" spans="2:2">
      <c r="B342" s="14">
        <v>41315</v>
      </c>
    </row>
    <row r="343" spans="2:2">
      <c r="B343" s="14">
        <v>41316</v>
      </c>
    </row>
    <row r="344" spans="2:2">
      <c r="B344" s="14">
        <v>41317</v>
      </c>
    </row>
    <row r="345" spans="2:2">
      <c r="B345" s="14">
        <v>41318</v>
      </c>
    </row>
    <row r="346" spans="2:2">
      <c r="B346" s="14">
        <v>41319</v>
      </c>
    </row>
    <row r="347" spans="2:2">
      <c r="B347" s="14">
        <v>41320</v>
      </c>
    </row>
    <row r="348" spans="2:2">
      <c r="B348" s="14">
        <v>41321</v>
      </c>
    </row>
    <row r="349" spans="2:2">
      <c r="B349" s="14">
        <v>41322</v>
      </c>
    </row>
    <row r="350" spans="2:2">
      <c r="B350" s="14">
        <v>41323</v>
      </c>
    </row>
    <row r="351" spans="2:2">
      <c r="B351" s="14">
        <v>41324</v>
      </c>
    </row>
    <row r="352" spans="2:2">
      <c r="B352" s="14">
        <v>41325</v>
      </c>
    </row>
    <row r="353" spans="2:2">
      <c r="B353" s="14">
        <v>41326</v>
      </c>
    </row>
    <row r="354" spans="2:2">
      <c r="B354" s="14">
        <v>41327</v>
      </c>
    </row>
    <row r="355" spans="2:2">
      <c r="B355" s="14">
        <v>41328</v>
      </c>
    </row>
    <row r="356" spans="2:2">
      <c r="B356" s="14">
        <v>41329</v>
      </c>
    </row>
    <row r="357" spans="2:2">
      <c r="B357" s="14">
        <v>41330</v>
      </c>
    </row>
    <row r="358" spans="2:2">
      <c r="B358" s="14">
        <v>41331</v>
      </c>
    </row>
    <row r="359" spans="2:2">
      <c r="B359" s="14">
        <v>41332</v>
      </c>
    </row>
    <row r="360" spans="2:2">
      <c r="B360" s="14">
        <v>41333</v>
      </c>
    </row>
    <row r="361" spans="2:2">
      <c r="B361" s="14">
        <v>41334</v>
      </c>
    </row>
    <row r="362" spans="2:2">
      <c r="B362" s="14">
        <v>41335</v>
      </c>
    </row>
    <row r="363" spans="2:2">
      <c r="B363" s="14">
        <v>41336</v>
      </c>
    </row>
    <row r="364" spans="2:2">
      <c r="B364" s="14">
        <v>41337</v>
      </c>
    </row>
    <row r="365" spans="2:2">
      <c r="B365" s="14">
        <v>41338</v>
      </c>
    </row>
    <row r="366" spans="2:2">
      <c r="B366" s="14">
        <v>41339</v>
      </c>
    </row>
    <row r="367" spans="2:2">
      <c r="B367" s="14">
        <v>41340</v>
      </c>
    </row>
    <row r="368" spans="2:2">
      <c r="B368" s="14">
        <v>41341</v>
      </c>
    </row>
    <row r="369" spans="2:2">
      <c r="B369" s="14">
        <v>41342</v>
      </c>
    </row>
    <row r="370" spans="2:2">
      <c r="B370" s="14">
        <v>41343</v>
      </c>
    </row>
    <row r="371" spans="2:2">
      <c r="B371" s="14">
        <v>41344</v>
      </c>
    </row>
    <row r="372" spans="2:2">
      <c r="B372" s="14">
        <v>41345</v>
      </c>
    </row>
    <row r="373" spans="2:2">
      <c r="B373" s="14">
        <v>41346</v>
      </c>
    </row>
    <row r="374" spans="2:2">
      <c r="B374" s="14">
        <v>41347</v>
      </c>
    </row>
    <row r="375" spans="2:2">
      <c r="B375" s="14">
        <v>41348</v>
      </c>
    </row>
    <row r="376" spans="2:2">
      <c r="B376" s="14">
        <v>41349</v>
      </c>
    </row>
    <row r="377" spans="2:2">
      <c r="B377" s="14">
        <v>41350</v>
      </c>
    </row>
    <row r="378" spans="2:2">
      <c r="B378" s="14">
        <v>41351</v>
      </c>
    </row>
    <row r="379" spans="2:2">
      <c r="B379" s="14">
        <v>41352</v>
      </c>
    </row>
    <row r="380" spans="2:2">
      <c r="B380" s="14">
        <v>41353</v>
      </c>
    </row>
    <row r="381" spans="2:2">
      <c r="B381" s="14">
        <v>41354</v>
      </c>
    </row>
    <row r="382" spans="2:2">
      <c r="B382" s="14">
        <v>41355</v>
      </c>
    </row>
    <row r="383" spans="2:2">
      <c r="B383" s="14">
        <v>41356</v>
      </c>
    </row>
    <row r="384" spans="2:2">
      <c r="B384" s="14">
        <v>41357</v>
      </c>
    </row>
    <row r="385" spans="2:2">
      <c r="B385" s="14">
        <v>41358</v>
      </c>
    </row>
    <row r="386" spans="2:2">
      <c r="B386" s="14">
        <v>41359</v>
      </c>
    </row>
    <row r="387" spans="2:2">
      <c r="B387" s="14">
        <v>41360</v>
      </c>
    </row>
    <row r="388" spans="2:2">
      <c r="B388" s="14">
        <v>41361</v>
      </c>
    </row>
    <row r="389" spans="2:2">
      <c r="B389" s="14">
        <v>41362</v>
      </c>
    </row>
    <row r="390" spans="2:2">
      <c r="B390" s="14">
        <v>41363</v>
      </c>
    </row>
    <row r="391" spans="2:2">
      <c r="B391" s="14">
        <v>41364</v>
      </c>
    </row>
    <row r="392" spans="2:2">
      <c r="B392" s="14">
        <v>41365</v>
      </c>
    </row>
    <row r="393" spans="2:2">
      <c r="B393" s="14">
        <v>41366</v>
      </c>
    </row>
    <row r="394" spans="2:2">
      <c r="B394" s="14">
        <v>41367</v>
      </c>
    </row>
    <row r="395" spans="2:2">
      <c r="B395" s="14">
        <v>41368</v>
      </c>
    </row>
    <row r="396" spans="2:2">
      <c r="B396" s="14">
        <v>41369</v>
      </c>
    </row>
    <row r="397" spans="2:2">
      <c r="B397" s="14">
        <v>41370</v>
      </c>
    </row>
    <row r="398" spans="2:2">
      <c r="B398" s="14">
        <v>41371</v>
      </c>
    </row>
    <row r="399" spans="2:2">
      <c r="B399" s="14">
        <v>41372</v>
      </c>
    </row>
    <row r="400" spans="2:2">
      <c r="B400" s="14">
        <v>41373</v>
      </c>
    </row>
    <row r="401" spans="2:2">
      <c r="B401" s="14">
        <v>41374</v>
      </c>
    </row>
    <row r="402" spans="2:2">
      <c r="B402" s="14">
        <v>41375</v>
      </c>
    </row>
    <row r="403" spans="2:2">
      <c r="B403" s="14">
        <v>41376</v>
      </c>
    </row>
    <row r="404" spans="2:2">
      <c r="B404" s="14">
        <v>41377</v>
      </c>
    </row>
    <row r="405" spans="2:2">
      <c r="B405" s="14">
        <v>41378</v>
      </c>
    </row>
    <row r="406" spans="2:2">
      <c r="B406" s="14">
        <v>41379</v>
      </c>
    </row>
    <row r="407" spans="2:2">
      <c r="B407" s="14">
        <v>41380</v>
      </c>
    </row>
    <row r="408" spans="2:2">
      <c r="B408" s="14">
        <v>41381</v>
      </c>
    </row>
    <row r="409" spans="2:2">
      <c r="B409" s="14">
        <v>41382</v>
      </c>
    </row>
    <row r="410" spans="2:2">
      <c r="B410" s="14">
        <v>41383</v>
      </c>
    </row>
    <row r="411" spans="2:2">
      <c r="B411" s="14">
        <v>41384</v>
      </c>
    </row>
    <row r="412" spans="2:2">
      <c r="B412" s="14">
        <v>41385</v>
      </c>
    </row>
    <row r="413" spans="2:2">
      <c r="B413" s="14">
        <v>41386</v>
      </c>
    </row>
    <row r="414" spans="2:2">
      <c r="B414" s="14">
        <v>41387</v>
      </c>
    </row>
    <row r="415" spans="2:2">
      <c r="B415" s="14">
        <v>41388</v>
      </c>
    </row>
    <row r="416" spans="2:2">
      <c r="B416" s="14">
        <v>41389</v>
      </c>
    </row>
    <row r="417" spans="2:2">
      <c r="B417" s="14">
        <v>41390</v>
      </c>
    </row>
    <row r="418" spans="2:2">
      <c r="B418" s="14">
        <v>41391</v>
      </c>
    </row>
    <row r="419" spans="2:2">
      <c r="B419" s="14">
        <v>41392</v>
      </c>
    </row>
    <row r="420" spans="2:2">
      <c r="B420" s="14">
        <v>41393</v>
      </c>
    </row>
    <row r="421" spans="2:2">
      <c r="B421" s="14">
        <v>41394</v>
      </c>
    </row>
    <row r="422" spans="2:2">
      <c r="B422" s="14">
        <v>41395</v>
      </c>
    </row>
    <row r="423" spans="2:2">
      <c r="B423" s="14">
        <v>41396</v>
      </c>
    </row>
    <row r="424" spans="2:2">
      <c r="B424" s="14">
        <v>41397</v>
      </c>
    </row>
    <row r="425" spans="2:2">
      <c r="B425" s="14">
        <v>41398</v>
      </c>
    </row>
    <row r="426" spans="2:2">
      <c r="B426" s="14">
        <v>41399</v>
      </c>
    </row>
  </sheetData>
  <mergeCells count="2">
    <mergeCell ref="D2:F2"/>
    <mergeCell ref="G2:J2"/>
  </mergeCells>
  <phoneticPr fontId="3"/>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1:K35"/>
  <sheetViews>
    <sheetView workbookViewId="0">
      <selection activeCell="E19" sqref="E19"/>
    </sheetView>
  </sheetViews>
  <sheetFormatPr defaultRowHeight="13.5"/>
  <cols>
    <col min="1" max="1" width="3.875" customWidth="1"/>
    <col min="2" max="2" width="12.5" customWidth="1"/>
    <col min="3" max="3" width="10" customWidth="1"/>
    <col min="6" max="6" width="10.125" customWidth="1"/>
    <col min="9" max="9" width="10" customWidth="1"/>
    <col min="10" max="10" width="9.5" bestFit="1" customWidth="1"/>
  </cols>
  <sheetData>
    <row r="1" spans="2:10">
      <c r="C1" t="s">
        <v>103</v>
      </c>
    </row>
    <row r="2" spans="2:10">
      <c r="D2" s="43"/>
      <c r="E2" s="43"/>
      <c r="G2" t="s">
        <v>61</v>
      </c>
    </row>
    <row r="3" spans="2:10">
      <c r="C3" t="s">
        <v>11</v>
      </c>
      <c r="D3" s="44"/>
      <c r="E3" s="43"/>
      <c r="F3" s="14">
        <v>41060</v>
      </c>
    </row>
    <row r="4" spans="2:10">
      <c r="F4" t="s">
        <v>62</v>
      </c>
      <c r="G4" t="s">
        <v>63</v>
      </c>
      <c r="H4" t="s">
        <v>112</v>
      </c>
      <c r="I4" t="s">
        <v>110</v>
      </c>
      <c r="J4" t="s">
        <v>111</v>
      </c>
    </row>
    <row r="5" spans="2:10">
      <c r="B5" s="45" t="s">
        <v>65</v>
      </c>
      <c r="C5" s="46">
        <v>-1230</v>
      </c>
      <c r="D5" s="46"/>
      <c r="E5" s="46"/>
      <c r="F5" s="46">
        <v>4860</v>
      </c>
      <c r="G5" s="47">
        <f>IF((F5-C5)&lt;0,0,(F5-C5)*638/1000)</f>
        <v>3885.42</v>
      </c>
      <c r="H5" s="48">
        <f>SUM(G5:G7)</f>
        <v>13109.580000000002</v>
      </c>
      <c r="I5">
        <v>2800</v>
      </c>
      <c r="J5" s="49">
        <f>H5+I5</f>
        <v>15909.580000000002</v>
      </c>
    </row>
    <row r="6" spans="2:10">
      <c r="B6" s="50" t="s">
        <v>66</v>
      </c>
      <c r="C6" s="51">
        <v>1000</v>
      </c>
      <c r="D6" s="51">
        <v>1900</v>
      </c>
      <c r="E6" s="51">
        <v>3200</v>
      </c>
      <c r="F6" s="51">
        <v>4920</v>
      </c>
      <c r="G6" s="52">
        <f>IF((F6-C6)&lt;0,0,IF((F6-D6)&lt;0,(F6-C6)*F23/1000,IF((F6-E6)&lt;0,(F6-D6)*H23/1000+900*F23/1000,(F6-E6)*I23/1000+1300*H23/1000+900*F23/1000)))</f>
        <v>8108.28</v>
      </c>
      <c r="H6" s="53"/>
    </row>
    <row r="7" spans="2:10">
      <c r="B7" s="54" t="s">
        <v>67</v>
      </c>
      <c r="C7" s="55">
        <v>1400</v>
      </c>
      <c r="D7" s="55"/>
      <c r="E7" s="55"/>
      <c r="F7" s="55">
        <v>3588</v>
      </c>
      <c r="G7" s="56">
        <f>IF(($F$7-C7)&lt;0,0,($F$7-C7)*510/1000)</f>
        <v>1115.8800000000001</v>
      </c>
      <c r="H7" s="57">
        <f>G5+G7</f>
        <v>5001.3</v>
      </c>
    </row>
    <row r="8" spans="2:10">
      <c r="B8" s="45" t="s">
        <v>68</v>
      </c>
      <c r="C8" s="46">
        <v>-2060</v>
      </c>
      <c r="D8" s="46"/>
      <c r="E8" s="46"/>
      <c r="F8" s="46">
        <f>F9</f>
        <v>3567</v>
      </c>
      <c r="G8" s="47">
        <f>IF(($F$8-C8)&lt;0,0,($F$8-C8)*C25/1000)</f>
        <v>6015.2629999999999</v>
      </c>
      <c r="H8" s="48">
        <f>SUM(G8:G10)</f>
        <v>19779.522999999997</v>
      </c>
      <c r="I8">
        <v>4800</v>
      </c>
      <c r="J8" s="49">
        <f>H8+I8</f>
        <v>24579.522999999997</v>
      </c>
    </row>
    <row r="9" spans="2:10">
      <c r="B9" s="50" t="s">
        <v>69</v>
      </c>
      <c r="C9" s="51">
        <v>-300</v>
      </c>
      <c r="D9" s="51">
        <v>1900</v>
      </c>
      <c r="E9" s="51"/>
      <c r="F9" s="51">
        <v>3567</v>
      </c>
      <c r="G9" s="52">
        <f>IF(($F$9-C9)&lt;0,0,IF(($F$9-D9)&lt;0,($F$9-C9)*E26/1000,($F$9-D9)*H26/1000+(D9-C9)*E26/1000))</f>
        <v>11411.119999999999</v>
      </c>
      <c r="H9" s="53"/>
    </row>
    <row r="10" spans="2:10">
      <c r="B10" s="54" t="s">
        <v>70</v>
      </c>
      <c r="C10" s="55">
        <v>-300</v>
      </c>
      <c r="D10" s="55"/>
      <c r="E10" s="55"/>
      <c r="F10" s="55">
        <v>3545</v>
      </c>
      <c r="G10" s="56">
        <f>IF(($F$10-C10)&lt;0,0,($F$10-C10)*E27/1000)</f>
        <v>2353.14</v>
      </c>
      <c r="H10" s="58"/>
    </row>
    <row r="11" spans="2:10">
      <c r="B11" s="45" t="s">
        <v>71</v>
      </c>
      <c r="C11" s="46">
        <v>-2060</v>
      </c>
      <c r="D11" s="46"/>
      <c r="E11" s="46"/>
      <c r="F11" s="46">
        <f>F12</f>
        <v>3696</v>
      </c>
      <c r="G11" s="47">
        <f>IF(($F$11-C11)&lt;0,0,($F$11-C11)*C28/1000)</f>
        <v>6383.4040000000005</v>
      </c>
      <c r="H11" s="48">
        <f>SUM(G11:G13)</f>
        <v>22363.352000000003</v>
      </c>
      <c r="I11">
        <v>5800</v>
      </c>
      <c r="J11" s="49">
        <f>H11+I11</f>
        <v>28163.352000000003</v>
      </c>
    </row>
    <row r="12" spans="2:10">
      <c r="B12" s="50" t="s">
        <v>72</v>
      </c>
      <c r="C12" s="51">
        <v>-300</v>
      </c>
      <c r="D12" s="51">
        <v>1900</v>
      </c>
      <c r="E12" s="51"/>
      <c r="F12" s="51">
        <v>3696</v>
      </c>
      <c r="G12" s="52">
        <f>IF(($F$12-C12)&lt;0,0,IF(($F$12-D12)&lt;0,($F$12-C12)*E29/1000,($F$12-D12)*H29/1000+(D12-C12)*E29/1000))</f>
        <v>13642.288</v>
      </c>
      <c r="H12" s="53"/>
    </row>
    <row r="13" spans="2:10">
      <c r="B13" s="54" t="s">
        <v>73</v>
      </c>
      <c r="C13" s="55">
        <v>-300</v>
      </c>
      <c r="D13" s="55"/>
      <c r="E13" s="55"/>
      <c r="F13" s="55">
        <f>F12</f>
        <v>3696</v>
      </c>
      <c r="G13" s="56">
        <f>IF(($F$13-C13)&lt;0,0,($F$13-C13)*E30/1000)</f>
        <v>2337.66</v>
      </c>
      <c r="H13" s="58"/>
    </row>
    <row r="14" spans="2:10">
      <c r="B14" s="45" t="s">
        <v>74</v>
      </c>
      <c r="C14" s="46">
        <v>-2060</v>
      </c>
      <c r="D14" s="46"/>
      <c r="E14" s="46"/>
      <c r="F14" s="46">
        <f>F15</f>
        <v>3669</v>
      </c>
      <c r="G14" s="47">
        <f>IF(($F$14-C14)&lt;0,0,($F$14-C14)*C31/1000)</f>
        <v>6490.9570000000003</v>
      </c>
      <c r="H14" s="48">
        <f>SUM(G14:G16)</f>
        <v>21971.492000000002</v>
      </c>
      <c r="I14">
        <v>900</v>
      </c>
      <c r="J14" s="49">
        <f>H14+I14</f>
        <v>22871.492000000002</v>
      </c>
    </row>
    <row r="15" spans="2:10">
      <c r="B15" s="50" t="s">
        <v>75</v>
      </c>
      <c r="C15" s="51">
        <v>-300</v>
      </c>
      <c r="D15" s="51">
        <v>1900</v>
      </c>
      <c r="E15" s="51"/>
      <c r="F15" s="51">
        <v>3669</v>
      </c>
      <c r="G15" s="52">
        <f>IF(($F$15-C15)&lt;0,0,IF(($F$15-D15)&lt;0,($F$15-C15)*E32/1000,($F$15-D15)*H32/1000+(D15-C15)*E32/1000))</f>
        <v>11829.055</v>
      </c>
      <c r="H15" s="53"/>
    </row>
    <row r="16" spans="2:10">
      <c r="B16" s="54" t="s">
        <v>76</v>
      </c>
      <c r="C16" s="55">
        <v>-300</v>
      </c>
      <c r="D16" s="55"/>
      <c r="E16" s="55"/>
      <c r="F16" s="55">
        <f>F15</f>
        <v>3669</v>
      </c>
      <c r="G16" s="56">
        <f>IF(($F$16-C16)&lt;0,0,($F$16-C16)*E33/1000)</f>
        <v>3651.48</v>
      </c>
      <c r="H16" s="58"/>
    </row>
    <row r="17" spans="2:11">
      <c r="B17" s="59" t="s">
        <v>77</v>
      </c>
      <c r="C17" s="51"/>
      <c r="D17" s="51"/>
      <c r="E17" s="51"/>
      <c r="F17" s="51"/>
      <c r="G17" s="52"/>
      <c r="H17" s="51"/>
      <c r="I17">
        <v>9600</v>
      </c>
      <c r="J17">
        <f>I17</f>
        <v>9600</v>
      </c>
    </row>
    <row r="18" spans="2:11">
      <c r="B18" s="59" t="s">
        <v>78</v>
      </c>
      <c r="C18" s="51"/>
      <c r="D18" s="51"/>
      <c r="E18" s="51"/>
      <c r="F18" s="51"/>
      <c r="G18" s="52"/>
      <c r="H18" s="51"/>
      <c r="I18">
        <v>3700</v>
      </c>
      <c r="J18">
        <f>I18</f>
        <v>3700</v>
      </c>
    </row>
    <row r="19" spans="2:11">
      <c r="B19" s="51"/>
      <c r="C19" s="51"/>
      <c r="D19" s="51"/>
      <c r="E19" s="51"/>
      <c r="F19" s="51"/>
      <c r="G19" s="52"/>
      <c r="H19" s="52">
        <f>SUM(H5:H18)</f>
        <v>82225.247000000003</v>
      </c>
      <c r="I19" s="52">
        <f>SUM(I5:I18)</f>
        <v>27600</v>
      </c>
      <c r="J19" s="52">
        <f>SUM(J5:J18)</f>
        <v>104823.947</v>
      </c>
    </row>
    <row r="20" spans="2:11">
      <c r="C20" t="s">
        <v>79</v>
      </c>
    </row>
    <row r="21" spans="2:11">
      <c r="B21" s="7" t="s">
        <v>80</v>
      </c>
      <c r="C21" s="7">
        <v>-2060</v>
      </c>
      <c r="D21" s="7">
        <v>-1230</v>
      </c>
      <c r="E21" s="7">
        <v>-300</v>
      </c>
      <c r="F21" s="7">
        <v>1000</v>
      </c>
      <c r="G21" s="7">
        <v>1400</v>
      </c>
      <c r="H21" s="7">
        <v>1900</v>
      </c>
      <c r="I21" s="7">
        <v>3200</v>
      </c>
      <c r="J21" s="7">
        <v>10200</v>
      </c>
      <c r="K21" t="s">
        <v>113</v>
      </c>
    </row>
    <row r="22" spans="2:11">
      <c r="B22" s="2" t="s">
        <v>65</v>
      </c>
      <c r="C22" s="46">
        <v>0</v>
      </c>
      <c r="D22" s="46">
        <v>638</v>
      </c>
      <c r="E22" s="46">
        <v>638</v>
      </c>
      <c r="F22" s="46">
        <v>638</v>
      </c>
      <c r="G22" s="46">
        <v>638</v>
      </c>
      <c r="H22" s="46">
        <v>638</v>
      </c>
      <c r="I22" s="46">
        <v>638</v>
      </c>
      <c r="J22" s="60">
        <v>638</v>
      </c>
      <c r="K22" s="61">
        <f>J22+J25+J26+J27+J24</f>
        <v>7989</v>
      </c>
    </row>
    <row r="23" spans="2:11">
      <c r="B23" s="62" t="s">
        <v>66</v>
      </c>
      <c r="C23" s="51">
        <v>0</v>
      </c>
      <c r="D23" s="51">
        <v>0</v>
      </c>
      <c r="E23" s="51">
        <v>0</v>
      </c>
      <c r="F23" s="51">
        <v>286</v>
      </c>
      <c r="G23" s="51">
        <v>286</v>
      </c>
      <c r="H23" s="51">
        <v>596</v>
      </c>
      <c r="I23" s="51">
        <v>4114</v>
      </c>
      <c r="J23" s="53">
        <v>4114</v>
      </c>
      <c r="K23" t="s">
        <v>115</v>
      </c>
    </row>
    <row r="24" spans="2:11">
      <c r="B24" s="4" t="s">
        <v>67</v>
      </c>
      <c r="C24" s="55">
        <v>0</v>
      </c>
      <c r="D24" s="55">
        <v>0</v>
      </c>
      <c r="E24" s="55">
        <v>0</v>
      </c>
      <c r="F24" s="55">
        <v>0</v>
      </c>
      <c r="G24" s="55">
        <v>510</v>
      </c>
      <c r="H24" s="55">
        <v>510</v>
      </c>
      <c r="I24" s="55">
        <v>510</v>
      </c>
      <c r="J24" s="63">
        <v>510</v>
      </c>
    </row>
    <row r="25" spans="2:11">
      <c r="B25" s="2" t="s">
        <v>68</v>
      </c>
      <c r="C25" s="46">
        <v>1069</v>
      </c>
      <c r="D25" s="46">
        <v>1069</v>
      </c>
      <c r="E25" s="46">
        <v>1069</v>
      </c>
      <c r="F25" s="46">
        <v>1069</v>
      </c>
      <c r="G25" s="46">
        <v>1069</v>
      </c>
      <c r="H25" s="46">
        <v>1069</v>
      </c>
      <c r="I25" s="46">
        <v>1069</v>
      </c>
      <c r="J25" s="60">
        <v>1069</v>
      </c>
    </row>
    <row r="26" spans="2:11">
      <c r="B26" s="62" t="s">
        <v>69</v>
      </c>
      <c r="C26" s="51"/>
      <c r="D26" s="51"/>
      <c r="E26" s="51">
        <v>1277</v>
      </c>
      <c r="F26" s="51">
        <v>1277</v>
      </c>
      <c r="G26" s="51">
        <v>1277</v>
      </c>
      <c r="H26" s="51">
        <v>5160</v>
      </c>
      <c r="I26" s="51">
        <v>5160</v>
      </c>
      <c r="J26" s="64">
        <v>5160</v>
      </c>
    </row>
    <row r="27" spans="2:11">
      <c r="B27" s="4" t="s">
        <v>70</v>
      </c>
      <c r="C27" s="55"/>
      <c r="D27" s="55"/>
      <c r="E27" s="55">
        <v>612</v>
      </c>
      <c r="F27" s="55">
        <v>612</v>
      </c>
      <c r="G27" s="55">
        <v>612</v>
      </c>
      <c r="H27" s="55">
        <v>612</v>
      </c>
      <c r="I27" s="55">
        <v>612</v>
      </c>
      <c r="J27" s="63">
        <v>612</v>
      </c>
    </row>
    <row r="28" spans="2:11">
      <c r="B28" s="2" t="s">
        <v>71</v>
      </c>
      <c r="C28" s="46">
        <v>1109</v>
      </c>
      <c r="D28" s="46">
        <v>1109</v>
      </c>
      <c r="E28" s="46">
        <v>1109</v>
      </c>
      <c r="F28" s="46">
        <v>1109</v>
      </c>
      <c r="G28" s="46">
        <v>1109</v>
      </c>
      <c r="H28" s="46">
        <v>1109</v>
      </c>
      <c r="I28" s="46">
        <v>1109</v>
      </c>
      <c r="J28" s="65">
        <v>1109</v>
      </c>
      <c r="K28" s="66">
        <f>SUM(J28:J33)</f>
        <v>14870</v>
      </c>
    </row>
    <row r="29" spans="2:11">
      <c r="B29" s="62" t="s">
        <v>72</v>
      </c>
      <c r="C29" s="51"/>
      <c r="D29" s="51"/>
      <c r="E29" s="51">
        <v>1280</v>
      </c>
      <c r="F29" s="51">
        <v>1280</v>
      </c>
      <c r="G29" s="51">
        <v>1280</v>
      </c>
      <c r="H29" s="51">
        <v>6028</v>
      </c>
      <c r="I29" s="51">
        <v>6028</v>
      </c>
      <c r="J29" s="67">
        <v>6028</v>
      </c>
      <c r="K29" t="s">
        <v>114</v>
      </c>
    </row>
    <row r="30" spans="2:11">
      <c r="B30" s="4" t="s">
        <v>73</v>
      </c>
      <c r="C30" s="55"/>
      <c r="D30" s="55"/>
      <c r="E30" s="55">
        <v>585</v>
      </c>
      <c r="F30" s="55">
        <v>585</v>
      </c>
      <c r="G30" s="55">
        <v>585</v>
      </c>
      <c r="H30" s="55">
        <v>585</v>
      </c>
      <c r="I30" s="55">
        <v>585</v>
      </c>
      <c r="J30" s="68">
        <v>585</v>
      </c>
    </row>
    <row r="31" spans="2:11">
      <c r="B31" s="2" t="s">
        <v>74</v>
      </c>
      <c r="C31" s="46">
        <v>1133</v>
      </c>
      <c r="D31" s="46">
        <v>1133</v>
      </c>
      <c r="E31" s="46">
        <v>1133</v>
      </c>
      <c r="F31" s="46">
        <v>1133</v>
      </c>
      <c r="G31" s="46">
        <v>1133</v>
      </c>
      <c r="H31" s="46">
        <v>1133</v>
      </c>
      <c r="I31" s="46">
        <v>1133</v>
      </c>
      <c r="J31" s="65">
        <v>1133</v>
      </c>
    </row>
    <row r="32" spans="2:11">
      <c r="B32" s="62" t="s">
        <v>75</v>
      </c>
      <c r="C32" s="51"/>
      <c r="D32" s="51"/>
      <c r="E32" s="51">
        <v>1280</v>
      </c>
      <c r="F32" s="51">
        <v>1280</v>
      </c>
      <c r="G32" s="51">
        <v>1280</v>
      </c>
      <c r="H32" s="51">
        <v>5095</v>
      </c>
      <c r="I32" s="51">
        <v>5095</v>
      </c>
      <c r="J32" s="67">
        <v>5095</v>
      </c>
    </row>
    <row r="33" spans="2:10">
      <c r="B33" s="4" t="s">
        <v>76</v>
      </c>
      <c r="C33" s="55"/>
      <c r="D33" s="55"/>
      <c r="E33" s="55">
        <v>920</v>
      </c>
      <c r="F33" s="55">
        <v>920</v>
      </c>
      <c r="G33" s="55">
        <v>920</v>
      </c>
      <c r="H33" s="55">
        <v>920</v>
      </c>
      <c r="I33" s="55">
        <v>920</v>
      </c>
      <c r="J33" s="68">
        <v>920</v>
      </c>
    </row>
    <row r="34" spans="2:10">
      <c r="B34" s="59" t="s">
        <v>77</v>
      </c>
    </row>
    <row r="35" spans="2:10">
      <c r="B35" s="59" t="s">
        <v>78</v>
      </c>
    </row>
  </sheetData>
  <phoneticPr fontId="3"/>
  <pageMargins left="0.7" right="0.7" top="0.75" bottom="0.75" header="0.3" footer="0.3"/>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5"/>
  <sheetViews>
    <sheetView workbookViewId="0">
      <selection activeCell="I7" sqref="I7"/>
    </sheetView>
  </sheetViews>
  <sheetFormatPr defaultRowHeight="13.5"/>
  <cols>
    <col min="1" max="1" width="3.875" customWidth="1"/>
    <col min="2" max="2" width="12.5" customWidth="1"/>
    <col min="3" max="3" width="10" customWidth="1"/>
    <col min="6" max="6" width="10.125" customWidth="1"/>
    <col min="9" max="9" width="11.375" customWidth="1"/>
    <col min="10" max="11" width="9.5" bestFit="1" customWidth="1"/>
  </cols>
  <sheetData>
    <row r="2" spans="2:14">
      <c r="B2" t="s">
        <v>81</v>
      </c>
    </row>
    <row r="3" spans="2:14">
      <c r="B3" t="s">
        <v>82</v>
      </c>
      <c r="C3" t="s">
        <v>11</v>
      </c>
      <c r="D3" s="69">
        <v>3000</v>
      </c>
      <c r="E3" t="s">
        <v>83</v>
      </c>
    </row>
    <row r="4" spans="2:14" ht="14.25" thickBot="1">
      <c r="F4" t="s">
        <v>62</v>
      </c>
      <c r="G4" t="s">
        <v>63</v>
      </c>
      <c r="H4" t="s">
        <v>112</v>
      </c>
      <c r="I4" t="s">
        <v>110</v>
      </c>
      <c r="J4" t="s">
        <v>111</v>
      </c>
    </row>
    <row r="5" spans="2:14" ht="14.25" thickBot="1">
      <c r="B5" s="45" t="s">
        <v>65</v>
      </c>
      <c r="C5" s="46">
        <v>-1230</v>
      </c>
      <c r="D5" s="46"/>
      <c r="E5" s="46"/>
      <c r="F5" s="70">
        <f>F9+800</f>
        <v>3800</v>
      </c>
      <c r="G5" s="71">
        <f>IF((F5-C5)&lt;0,0,(F5-C5)*638/1000)</f>
        <v>3209.14</v>
      </c>
      <c r="H5" s="48">
        <f>SUM(G5:G7)</f>
        <v>6702.94</v>
      </c>
      <c r="I5">
        <v>3100</v>
      </c>
      <c r="J5" s="49">
        <f>H5+I5</f>
        <v>9802.9399999999987</v>
      </c>
      <c r="L5" t="s">
        <v>107</v>
      </c>
    </row>
    <row r="6" spans="2:14" ht="14.25" thickBot="1">
      <c r="B6" s="50" t="s">
        <v>66</v>
      </c>
      <c r="C6" s="51">
        <v>1000</v>
      </c>
      <c r="D6" s="51">
        <v>1900</v>
      </c>
      <c r="E6" s="51">
        <v>3200</v>
      </c>
      <c r="F6" s="72">
        <v>3600</v>
      </c>
      <c r="G6" s="52">
        <f>IF((F6-C6)&lt;0,0,IF((F6-D6)&lt;0,(F6-C6)*F23/1000,IF((F6-E6)&lt;0,(F6-D6)*H23/1000+900*F23/1000,(F6-E6)*I23/1000+1300*H23/1000+900*F23/1000)))</f>
        <v>2677.7999999999997</v>
      </c>
      <c r="H6" s="53"/>
      <c r="K6" s="119" t="s">
        <v>84</v>
      </c>
      <c r="L6" s="45" t="s">
        <v>105</v>
      </c>
      <c r="M6" s="46" t="s">
        <v>106</v>
      </c>
      <c r="N6" s="89" t="s">
        <v>108</v>
      </c>
    </row>
    <row r="7" spans="2:14" ht="14.25" thickBot="1">
      <c r="B7" s="54" t="s">
        <v>67</v>
      </c>
      <c r="C7" s="55">
        <v>1400</v>
      </c>
      <c r="D7" s="55"/>
      <c r="E7" s="55"/>
      <c r="F7" s="74">
        <f>F9</f>
        <v>3000</v>
      </c>
      <c r="G7" s="75">
        <f>IF(($F$7-C7)&lt;0,0,($F$7-C7)*510/1000)</f>
        <v>816</v>
      </c>
      <c r="H7" s="57">
        <f>G7+G5</f>
        <v>4025.14</v>
      </c>
      <c r="K7" s="120">
        <f>G5+G7+H8</f>
        <v>19939.280000000002</v>
      </c>
      <c r="L7" s="50">
        <v>2990</v>
      </c>
      <c r="M7" s="51">
        <v>19859</v>
      </c>
      <c r="N7" s="53"/>
    </row>
    <row r="8" spans="2:14">
      <c r="B8" s="45" t="s">
        <v>68</v>
      </c>
      <c r="C8" s="46">
        <v>-2060</v>
      </c>
      <c r="D8" s="46"/>
      <c r="E8" s="46"/>
      <c r="F8" s="77">
        <f>F9</f>
        <v>3000</v>
      </c>
      <c r="G8" s="78">
        <f>IF(($F$8-C8)&lt;0,0,($F$8-C8)*C25/1000)</f>
        <v>5409.14</v>
      </c>
      <c r="H8" s="48">
        <f>SUM(G8:G10)</f>
        <v>15914.140000000001</v>
      </c>
      <c r="I8">
        <v>6000</v>
      </c>
      <c r="J8" s="49">
        <f>H8+I8</f>
        <v>21914.14</v>
      </c>
      <c r="L8" s="50">
        <v>3000</v>
      </c>
      <c r="M8" s="51">
        <v>19939</v>
      </c>
      <c r="N8" s="53">
        <f>M8-M7</f>
        <v>80</v>
      </c>
    </row>
    <row r="9" spans="2:14">
      <c r="B9" s="50" t="s">
        <v>69</v>
      </c>
      <c r="C9" s="51">
        <v>-300</v>
      </c>
      <c r="D9" s="51">
        <v>1900</v>
      </c>
      <c r="E9" s="51"/>
      <c r="F9" s="79">
        <f>D3</f>
        <v>3000</v>
      </c>
      <c r="G9" s="80">
        <f>IF(($F$9-C9)&lt;0,0,IF(($F$9-D9)&lt;0,($F$9-C9)*E26/1000,($F$9-D9)*H26/1000+(D9-C9)*E26/1000))</f>
        <v>8485.4</v>
      </c>
      <c r="H9" s="53"/>
      <c r="L9" s="50">
        <v>3010</v>
      </c>
      <c r="M9" s="51">
        <v>20019</v>
      </c>
      <c r="N9" s="53">
        <f>M9-M8</f>
        <v>80</v>
      </c>
    </row>
    <row r="10" spans="2:14" ht="14.25" thickBot="1">
      <c r="B10" s="54" t="s">
        <v>70</v>
      </c>
      <c r="C10" s="55">
        <v>-300</v>
      </c>
      <c r="D10" s="55"/>
      <c r="E10" s="55"/>
      <c r="F10" s="81">
        <f>F9</f>
        <v>3000</v>
      </c>
      <c r="G10" s="82">
        <f>IF(($F$10-C10)&lt;0,0,($F$10-C10)*E27/1000)</f>
        <v>2019.6</v>
      </c>
      <c r="H10" s="58"/>
      <c r="L10" s="54">
        <v>3020</v>
      </c>
      <c r="M10" s="55">
        <v>20099</v>
      </c>
      <c r="N10" s="58">
        <f>M10-M9</f>
        <v>80</v>
      </c>
    </row>
    <row r="11" spans="2:14" ht="14.25" thickBot="1">
      <c r="B11" s="45" t="s">
        <v>71</v>
      </c>
      <c r="C11" s="46">
        <v>-2060</v>
      </c>
      <c r="D11" s="46"/>
      <c r="E11" s="46"/>
      <c r="F11" s="51">
        <f>F12</f>
        <v>2500</v>
      </c>
      <c r="G11" s="52">
        <f>IF(($F$11-C11)&lt;0,0,($F$11-C11)*C28/1000)</f>
        <v>5057.04</v>
      </c>
      <c r="H11" s="48">
        <f>SUM(G11:G13)</f>
        <v>13127.84</v>
      </c>
      <c r="I11">
        <v>4200</v>
      </c>
      <c r="J11" s="49">
        <f>H11+I11</f>
        <v>17327.84</v>
      </c>
    </row>
    <row r="12" spans="2:14">
      <c r="B12" s="50" t="s">
        <v>72</v>
      </c>
      <c r="C12" s="51">
        <v>-300</v>
      </c>
      <c r="D12" s="51">
        <v>1900</v>
      </c>
      <c r="E12" s="51"/>
      <c r="F12" s="69">
        <v>2500</v>
      </c>
      <c r="G12" s="52">
        <f>IF(($F$12-C12)&lt;0,0,IF(($F$12-D12)&lt;0,($F$12-C12)*E29/1000,($F$12-D12)*H29/1000+(D12-C12)*E29/1000))</f>
        <v>6432.8</v>
      </c>
      <c r="H12" s="53"/>
      <c r="K12" s="73" t="s">
        <v>104</v>
      </c>
    </row>
    <row r="13" spans="2:14" ht="14.25" thickBot="1">
      <c r="B13" s="54" t="s">
        <v>73</v>
      </c>
      <c r="C13" s="55">
        <v>-300</v>
      </c>
      <c r="D13" s="55"/>
      <c r="E13" s="55"/>
      <c r="F13" s="55">
        <f>F12</f>
        <v>2500</v>
      </c>
      <c r="G13" s="56">
        <f>IF(($F$13-C13)&lt;0,0,($F$13-C13)*E30/1000)</f>
        <v>1638</v>
      </c>
      <c r="H13" s="58"/>
      <c r="K13" s="76">
        <f>H11+H14+I11</f>
        <v>30943.32</v>
      </c>
    </row>
    <row r="14" spans="2:14">
      <c r="B14" s="45" t="s">
        <v>74</v>
      </c>
      <c r="C14" s="46">
        <v>-2060</v>
      </c>
      <c r="D14" s="46"/>
      <c r="E14" s="46"/>
      <c r="F14" s="46">
        <f>F15</f>
        <v>2500</v>
      </c>
      <c r="G14" s="47">
        <f>IF(($F$14-C14)&lt;0,0,($F$14-C14)*C31/1000)</f>
        <v>5166.4799999999996</v>
      </c>
      <c r="H14" s="48">
        <f>SUM(G14:G16)</f>
        <v>13615.48</v>
      </c>
      <c r="I14">
        <v>900</v>
      </c>
      <c r="J14" s="49">
        <f>H14+I14</f>
        <v>14515.48</v>
      </c>
    </row>
    <row r="15" spans="2:14">
      <c r="B15" s="50" t="s">
        <v>75</v>
      </c>
      <c r="C15" s="51">
        <v>-300</v>
      </c>
      <c r="D15" s="51">
        <v>1900</v>
      </c>
      <c r="E15" s="51"/>
      <c r="F15" s="51">
        <f>F12</f>
        <v>2500</v>
      </c>
      <c r="G15" s="52">
        <f>IF(($F$15-C15)&lt;0,0,IF(($F$15-D15)&lt;0,($F$15-C15)*E32/1000,($F$15-D15)*H32/1000+(D15-C15)*E32/1000))</f>
        <v>5873</v>
      </c>
      <c r="H15" s="53"/>
    </row>
    <row r="16" spans="2:14">
      <c r="B16" s="54" t="s">
        <v>76</v>
      </c>
      <c r="C16" s="55">
        <v>-300</v>
      </c>
      <c r="D16" s="55"/>
      <c r="E16" s="55"/>
      <c r="F16" s="55">
        <f>F15</f>
        <v>2500</v>
      </c>
      <c r="G16" s="56">
        <f>IF(($F$16-C16)&lt;0,0,($F$16-C16)*E33/1000)</f>
        <v>2576</v>
      </c>
      <c r="H16" s="58"/>
    </row>
    <row r="17" spans="2:11">
      <c r="B17" s="59" t="s">
        <v>77</v>
      </c>
      <c r="C17" s="51"/>
      <c r="D17" s="51"/>
      <c r="E17" s="51"/>
      <c r="F17" s="51"/>
      <c r="G17" s="52"/>
      <c r="H17" s="51"/>
      <c r="I17">
        <v>9600</v>
      </c>
      <c r="J17">
        <f>I17</f>
        <v>9600</v>
      </c>
    </row>
    <row r="18" spans="2:11">
      <c r="B18" s="59" t="s">
        <v>78</v>
      </c>
      <c r="C18" s="51"/>
      <c r="D18" s="51"/>
      <c r="E18" s="51"/>
      <c r="F18" s="51"/>
      <c r="G18" s="52"/>
      <c r="H18" s="51"/>
      <c r="I18">
        <v>3700</v>
      </c>
      <c r="J18">
        <f>I18</f>
        <v>3700</v>
      </c>
    </row>
    <row r="19" spans="2:11">
      <c r="B19" s="51"/>
      <c r="C19" s="51"/>
      <c r="D19" s="51"/>
      <c r="E19" s="51"/>
      <c r="F19" s="51"/>
      <c r="G19" s="52"/>
      <c r="H19" s="52">
        <f>SUM(H5:H18)</f>
        <v>53385.539999999994</v>
      </c>
      <c r="I19" s="52">
        <f>SUM(I5:I18)</f>
        <v>27500</v>
      </c>
      <c r="J19" s="52">
        <f>SUM(J5:J18)</f>
        <v>76860.399999999994</v>
      </c>
    </row>
    <row r="20" spans="2:11">
      <c r="C20" t="s">
        <v>79</v>
      </c>
    </row>
    <row r="21" spans="2:11">
      <c r="B21" s="7" t="s">
        <v>85</v>
      </c>
      <c r="C21" s="7">
        <v>-2060</v>
      </c>
      <c r="D21" s="7">
        <v>-1230</v>
      </c>
      <c r="E21" s="7">
        <v>-300</v>
      </c>
      <c r="F21" s="7">
        <v>1000</v>
      </c>
      <c r="G21" s="7">
        <v>1400</v>
      </c>
      <c r="H21" s="7">
        <v>1900</v>
      </c>
      <c r="I21" s="7">
        <v>3200</v>
      </c>
      <c r="J21" s="7">
        <v>10200</v>
      </c>
      <c r="K21" t="s">
        <v>113</v>
      </c>
    </row>
    <row r="22" spans="2:11">
      <c r="B22" s="2" t="s">
        <v>65</v>
      </c>
      <c r="C22" s="46">
        <v>0</v>
      </c>
      <c r="D22" s="46">
        <v>638</v>
      </c>
      <c r="E22" s="46">
        <v>638</v>
      </c>
      <c r="F22" s="46">
        <v>638</v>
      </c>
      <c r="G22" s="46">
        <v>638</v>
      </c>
      <c r="H22" s="46">
        <v>638</v>
      </c>
      <c r="I22" s="46">
        <v>638</v>
      </c>
      <c r="J22" s="60">
        <v>638</v>
      </c>
      <c r="K22" s="61">
        <f>J22+J25+J26+J27+J24</f>
        <v>7989</v>
      </c>
    </row>
    <row r="23" spans="2:11">
      <c r="B23" s="62" t="s">
        <v>66</v>
      </c>
      <c r="C23" s="51">
        <v>0</v>
      </c>
      <c r="D23" s="51">
        <v>0</v>
      </c>
      <c r="E23" s="51">
        <v>0</v>
      </c>
      <c r="F23" s="51">
        <v>286</v>
      </c>
      <c r="G23" s="51">
        <v>286</v>
      </c>
      <c r="H23" s="51">
        <v>596</v>
      </c>
      <c r="I23" s="51">
        <v>4114</v>
      </c>
      <c r="J23" s="53">
        <v>4114</v>
      </c>
      <c r="K23" t="s">
        <v>115</v>
      </c>
    </row>
    <row r="24" spans="2:11">
      <c r="B24" s="4" t="s">
        <v>67</v>
      </c>
      <c r="C24" s="55">
        <v>0</v>
      </c>
      <c r="D24" s="55">
        <v>0</v>
      </c>
      <c r="E24" s="55">
        <v>0</v>
      </c>
      <c r="F24" s="55">
        <v>0</v>
      </c>
      <c r="G24" s="55">
        <v>510</v>
      </c>
      <c r="H24" s="55">
        <v>510</v>
      </c>
      <c r="I24" s="55">
        <v>510</v>
      </c>
      <c r="J24" s="63">
        <v>510</v>
      </c>
    </row>
    <row r="25" spans="2:11">
      <c r="B25" s="2" t="s">
        <v>68</v>
      </c>
      <c r="C25" s="46">
        <v>1069</v>
      </c>
      <c r="D25" s="46">
        <v>1069</v>
      </c>
      <c r="E25" s="46">
        <v>1069</v>
      </c>
      <c r="F25" s="46">
        <v>1069</v>
      </c>
      <c r="G25" s="46">
        <v>1069</v>
      </c>
      <c r="H25" s="46">
        <v>1069</v>
      </c>
      <c r="I25" s="46">
        <v>1069</v>
      </c>
      <c r="J25" s="60">
        <v>1069</v>
      </c>
    </row>
    <row r="26" spans="2:11">
      <c r="B26" s="62" t="s">
        <v>69</v>
      </c>
      <c r="C26" s="51"/>
      <c r="D26" s="51"/>
      <c r="E26" s="51">
        <v>1277</v>
      </c>
      <c r="F26" s="51">
        <v>1277</v>
      </c>
      <c r="G26" s="51">
        <v>1277</v>
      </c>
      <c r="H26" s="51">
        <v>5160</v>
      </c>
      <c r="I26" s="51">
        <v>5160</v>
      </c>
      <c r="J26" s="64">
        <v>5160</v>
      </c>
    </row>
    <row r="27" spans="2:11">
      <c r="B27" s="4" t="s">
        <v>70</v>
      </c>
      <c r="C27" s="55"/>
      <c r="D27" s="55"/>
      <c r="E27" s="55">
        <v>612</v>
      </c>
      <c r="F27" s="55">
        <v>612</v>
      </c>
      <c r="G27" s="55">
        <v>612</v>
      </c>
      <c r="H27" s="55">
        <v>612</v>
      </c>
      <c r="I27" s="55">
        <v>612</v>
      </c>
      <c r="J27" s="63">
        <v>612</v>
      </c>
    </row>
    <row r="28" spans="2:11">
      <c r="B28" s="2" t="s">
        <v>71</v>
      </c>
      <c r="C28" s="46">
        <v>1109</v>
      </c>
      <c r="D28" s="46">
        <v>1109</v>
      </c>
      <c r="E28" s="46">
        <v>1109</v>
      </c>
      <c r="F28" s="46">
        <v>1109</v>
      </c>
      <c r="G28" s="46">
        <v>1109</v>
      </c>
      <c r="H28" s="46">
        <v>1109</v>
      </c>
      <c r="I28" s="46">
        <v>1109</v>
      </c>
      <c r="J28" s="65">
        <v>1109</v>
      </c>
      <c r="K28" s="66">
        <f>SUM(J28:J33)</f>
        <v>14870</v>
      </c>
    </row>
    <row r="29" spans="2:11">
      <c r="B29" s="62" t="s">
        <v>72</v>
      </c>
      <c r="C29" s="51"/>
      <c r="D29" s="51"/>
      <c r="E29" s="51">
        <v>1280</v>
      </c>
      <c r="F29" s="51">
        <v>1280</v>
      </c>
      <c r="G29" s="51">
        <v>1280</v>
      </c>
      <c r="H29" s="51">
        <v>6028</v>
      </c>
      <c r="I29" s="51">
        <v>6028</v>
      </c>
      <c r="J29" s="67">
        <v>6028</v>
      </c>
      <c r="K29" t="s">
        <v>114</v>
      </c>
    </row>
    <row r="30" spans="2:11">
      <c r="B30" s="4" t="s">
        <v>73</v>
      </c>
      <c r="C30" s="55"/>
      <c r="D30" s="55"/>
      <c r="E30" s="55">
        <v>585</v>
      </c>
      <c r="F30" s="55">
        <v>585</v>
      </c>
      <c r="G30" s="55">
        <v>585</v>
      </c>
      <c r="H30" s="55">
        <v>585</v>
      </c>
      <c r="I30" s="55">
        <v>585</v>
      </c>
      <c r="J30" s="68">
        <v>585</v>
      </c>
    </row>
    <row r="31" spans="2:11">
      <c r="B31" s="2" t="s">
        <v>74</v>
      </c>
      <c r="C31" s="46">
        <v>1133</v>
      </c>
      <c r="D31" s="46">
        <v>1133</v>
      </c>
      <c r="E31" s="46">
        <v>1133</v>
      </c>
      <c r="F31" s="46">
        <v>1133</v>
      </c>
      <c r="G31" s="46">
        <v>1133</v>
      </c>
      <c r="H31" s="46">
        <v>1133</v>
      </c>
      <c r="I31" s="46">
        <v>1133</v>
      </c>
      <c r="J31" s="65">
        <v>1133</v>
      </c>
    </row>
    <row r="32" spans="2:11">
      <c r="B32" s="62" t="s">
        <v>75</v>
      </c>
      <c r="C32" s="51"/>
      <c r="D32" s="51"/>
      <c r="E32" s="51">
        <v>1280</v>
      </c>
      <c r="F32" s="51">
        <v>1280</v>
      </c>
      <c r="G32" s="51">
        <v>1280</v>
      </c>
      <c r="H32" s="51">
        <v>5095</v>
      </c>
      <c r="I32" s="51">
        <v>5095</v>
      </c>
      <c r="J32" s="67">
        <v>5095</v>
      </c>
    </row>
    <row r="33" spans="2:10">
      <c r="B33" s="4" t="s">
        <v>76</v>
      </c>
      <c r="C33" s="55"/>
      <c r="D33" s="55"/>
      <c r="E33" s="55">
        <v>920</v>
      </c>
      <c r="F33" s="55">
        <v>920</v>
      </c>
      <c r="G33" s="55">
        <v>920</v>
      </c>
      <c r="H33" s="55">
        <v>920</v>
      </c>
      <c r="I33" s="55">
        <v>920</v>
      </c>
      <c r="J33" s="68">
        <v>920</v>
      </c>
    </row>
    <row r="34" spans="2:10">
      <c r="B34" s="59" t="s">
        <v>77</v>
      </c>
    </row>
    <row r="35" spans="2:10">
      <c r="B35" s="59" t="s">
        <v>78</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建屋水位</vt:lpstr>
      <vt:lpstr>トレンチ0328</vt:lpstr>
      <vt:lpstr>注水量</vt:lpstr>
      <vt:lpstr>水位と液量_0531まで</vt:lpstr>
      <vt:lpstr>水位と液量_シミュレーション</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TSOKDBA</dc:creator>
  <cp:lastModifiedBy>tsokdba</cp:lastModifiedBy>
  <dcterms:created xsi:type="dcterms:W3CDTF">2012-05-04T11:10:54Z</dcterms:created>
  <dcterms:modified xsi:type="dcterms:W3CDTF">2012-05-17T13:33:43Z</dcterms:modified>
</cp:coreProperties>
</file>